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516" windowWidth="27680" windowHeight="12720" tabRatio="1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'Sheet1'!$A$2:$U$46</definedName>
  </definedNames>
  <calcPr fullCalcOnLoad="1"/>
</workbook>
</file>

<file path=xl/sharedStrings.xml><?xml version="1.0" encoding="utf-8"?>
<sst xmlns="http://schemas.openxmlformats.org/spreadsheetml/2006/main" count="562" uniqueCount="197">
  <si>
    <t>WON          23-20</t>
  </si>
  <si>
    <t>WON          25-15</t>
  </si>
  <si>
    <r>
      <t xml:space="preserve">WON          23-11 </t>
    </r>
    <r>
      <rPr>
        <b/>
        <sz val="9"/>
        <rFont val="Times"/>
        <family val="0"/>
      </rPr>
      <t>(against "A" Derelyx!)</t>
    </r>
  </si>
  <si>
    <t>(MINIMUM 2 PLATE APPEARANCEs PER GAME the team has played to be considered for TEAM-LEADING averages as indicated by highlighting)</t>
  </si>
  <si>
    <t>BATTING AVE.</t>
  </si>
  <si>
    <t>SLUGGING AVE.</t>
  </si>
  <si>
    <t>ON-BASE AVE.</t>
  </si>
  <si>
    <t>At Bats</t>
  </si>
  <si>
    <t>Runs</t>
  </si>
  <si>
    <t>Hits</t>
  </si>
  <si>
    <t>RBI's</t>
  </si>
  <si>
    <t>Doubles</t>
  </si>
  <si>
    <t>WON          23-11</t>
  </si>
  <si>
    <t>Triples</t>
  </si>
  <si>
    <t>Home Runs</t>
  </si>
  <si>
    <t>Walks</t>
  </si>
  <si>
    <t>Bases on Error</t>
  </si>
  <si>
    <t>Sac. Flies</t>
  </si>
  <si>
    <t>K's</t>
  </si>
  <si>
    <t>GIDP &amp; "CS"</t>
  </si>
  <si>
    <t>MVP Rating</t>
  </si>
  <si>
    <t>TEAM TOTALS</t>
  </si>
  <si>
    <t>LOST          21-23</t>
  </si>
  <si>
    <r>
      <t>MVP Rating =</t>
    </r>
    <r>
      <rPr>
        <b/>
        <sz val="12"/>
        <color indexed="10"/>
        <rFont val="Courier"/>
        <family val="3"/>
      </rPr>
      <t xml:space="preserve"> </t>
    </r>
    <r>
      <rPr>
        <b/>
        <sz val="16"/>
        <color indexed="10"/>
        <rFont val="Courier"/>
        <family val="3"/>
      </rPr>
      <t>RUNS CREATED</t>
    </r>
    <r>
      <rPr>
        <b/>
        <sz val="12"/>
        <color indexed="10"/>
        <rFont val="Courier"/>
        <family val="3"/>
      </rPr>
      <t xml:space="preserve"> </t>
    </r>
    <r>
      <rPr>
        <b/>
        <sz val="14"/>
        <color indexed="10"/>
        <rFont val="Courier"/>
        <family val="3"/>
      </rPr>
      <t>= RC = (H + BB+BOE - GIDP - CS) * (TotalBases + 0.26*(BB+BOE) + 0.52*SF) / PA</t>
    </r>
    <r>
      <rPr>
        <b/>
        <i/>
        <sz val="12"/>
        <color indexed="10"/>
        <rFont val="Courier"/>
        <family val="3"/>
      </rPr>
      <t xml:space="preserve">, </t>
    </r>
    <r>
      <rPr>
        <b/>
        <i/>
        <sz val="12"/>
        <color indexed="10"/>
        <rFont val="Times"/>
        <family val="0"/>
      </rPr>
      <t>courtesy of Joe "Bill James" Kraus</t>
    </r>
  </si>
  <si>
    <t xml:space="preserve"> </t>
  </si>
  <si>
    <t>AB's</t>
  </si>
  <si>
    <r>
      <t xml:space="preserve">Thru        </t>
    </r>
    <r>
      <rPr>
        <b/>
        <sz val="24"/>
        <rFont val="Times"/>
        <family val="0"/>
      </rPr>
      <t>AUG. 30</t>
    </r>
  </si>
  <si>
    <t>WON          12-3</t>
  </si>
  <si>
    <t>Semi-Finals</t>
  </si>
  <si>
    <t>JOE</t>
  </si>
  <si>
    <t>SF</t>
  </si>
  <si>
    <t>PAT</t>
  </si>
  <si>
    <t>GROFFER</t>
  </si>
  <si>
    <t>TOM</t>
  </si>
  <si>
    <t>ED</t>
  </si>
  <si>
    <t>Mr. Productive</t>
  </si>
  <si>
    <r>
      <t xml:space="preserve">Grunion'77  </t>
    </r>
    <r>
      <rPr>
        <b/>
        <i/>
        <u val="single"/>
        <sz val="36"/>
        <color indexed="10"/>
        <rFont val="Comic Sans MS"/>
        <family val="0"/>
      </rPr>
      <t>FINAL</t>
    </r>
    <r>
      <rPr>
        <b/>
        <u val="single"/>
        <sz val="36"/>
        <color indexed="10"/>
        <rFont val="Comic Sans MS"/>
        <family val="0"/>
      </rPr>
      <t xml:space="preserve"> </t>
    </r>
    <r>
      <rPr>
        <b/>
        <u val="single"/>
        <sz val="36"/>
        <rFont val="Comic Sans MS"/>
        <family val="0"/>
      </rPr>
      <t>Stats:  Summer 2007</t>
    </r>
    <r>
      <rPr>
        <b/>
        <u val="single"/>
        <sz val="36"/>
        <rFont val="System"/>
        <family val="0"/>
      </rPr>
      <t xml:space="preserve"> </t>
    </r>
    <r>
      <rPr>
        <b/>
        <i/>
        <u val="single"/>
        <sz val="36"/>
        <color indexed="10"/>
        <rFont val="System"/>
        <family val="0"/>
      </rPr>
      <t>("B" Champions !)</t>
    </r>
  </si>
  <si>
    <t>#5</t>
  </si>
  <si>
    <t>Bill, Brian, Peter, Ben, Ben, Dan</t>
  </si>
  <si>
    <t>2 BOE's</t>
  </si>
  <si>
    <t>Everyone Contributed Something</t>
  </si>
  <si>
    <t>Finished Strong …</t>
  </si>
  <si>
    <t>Ditto …</t>
  </si>
  <si>
    <t>His usual Leadership: 3-for-3, HR</t>
  </si>
  <si>
    <r>
      <t>13-3</t>
    </r>
    <r>
      <rPr>
        <b/>
        <sz val="14"/>
        <rFont val="Arial"/>
        <family val="0"/>
      </rPr>
      <t xml:space="preserve">                    </t>
    </r>
    <r>
      <rPr>
        <b/>
        <i/>
        <sz val="14"/>
        <rFont val="Arial"/>
        <family val="0"/>
      </rPr>
      <t xml:space="preserve">  </t>
    </r>
    <r>
      <rPr>
        <b/>
        <sz val="14"/>
        <color indexed="10"/>
        <rFont val="Arial"/>
        <family val="0"/>
      </rPr>
      <t>"</t>
    </r>
    <r>
      <rPr>
        <b/>
        <i/>
        <sz val="14"/>
        <color indexed="10"/>
        <rFont val="Arial"/>
        <family val="0"/>
      </rPr>
      <t>We Are The Champions … "</t>
    </r>
  </si>
  <si>
    <t>CHAMPIONSHIP</t>
  </si>
  <si>
    <r>
      <t xml:space="preserve">Pitching! </t>
    </r>
    <r>
      <rPr>
        <b/>
        <i/>
        <sz val="18"/>
        <color indexed="10"/>
        <rFont val="Arial"/>
        <family val="0"/>
      </rPr>
      <t xml:space="preserve"> (Gave up only 3 runs) </t>
    </r>
  </si>
  <si>
    <t>Hurling</t>
  </si>
  <si>
    <t>WON          21-16</t>
  </si>
  <si>
    <t>RUNs</t>
  </si>
  <si>
    <t>HITs</t>
  </si>
  <si>
    <t>Other</t>
  </si>
  <si>
    <t>#1</t>
  </si>
  <si>
    <t>SEASON</t>
  </si>
  <si>
    <t xml:space="preserve"> PER GAME TEAM TOTALS</t>
  </si>
  <si>
    <t>B.A.</t>
  </si>
  <si>
    <t>S.A.</t>
  </si>
  <si>
    <t>O.B.A.</t>
  </si>
  <si>
    <t>BOE's</t>
  </si>
  <si>
    <t>Grounded into Double Plays</t>
  </si>
  <si>
    <t>Column1</t>
  </si>
  <si>
    <t>=E49</t>
  </si>
  <si>
    <t>=F49</t>
  </si>
  <si>
    <t>=G49</t>
  </si>
  <si>
    <t>=H49</t>
  </si>
  <si>
    <t>=I49</t>
  </si>
  <si>
    <t>WON          19-18</t>
  </si>
  <si>
    <t>=J49</t>
  </si>
  <si>
    <t>LOST          21-3</t>
  </si>
  <si>
    <t>#4</t>
  </si>
  <si>
    <t>Brian P.</t>
  </si>
  <si>
    <t>=K49</t>
  </si>
  <si>
    <t>=L49</t>
  </si>
  <si>
    <t>=M49</t>
  </si>
  <si>
    <t>=N49</t>
  </si>
  <si>
    <t>=O49</t>
  </si>
  <si>
    <t>=P49</t>
  </si>
  <si>
    <t>=Q49</t>
  </si>
  <si>
    <t>=R49</t>
  </si>
  <si>
    <t>WON          38-19</t>
  </si>
  <si>
    <t>LOST          24-25</t>
  </si>
  <si>
    <t>KAUFFMANN</t>
  </si>
  <si>
    <t>WIEDERHOLT</t>
  </si>
  <si>
    <t>#2</t>
  </si>
  <si>
    <t>#3</t>
  </si>
  <si>
    <t>=S49</t>
  </si>
  <si>
    <t>=T49</t>
  </si>
  <si>
    <t>=U49</t>
  </si>
  <si>
    <t>=V34</t>
  </si>
  <si>
    <t>=W34</t>
  </si>
  <si>
    <t>=X34</t>
  </si>
  <si>
    <t>BOGER</t>
  </si>
  <si>
    <t>GIDP &amp; CS</t>
  </si>
  <si>
    <t>DIVISH</t>
  </si>
  <si>
    <t>FRANZEN</t>
  </si>
  <si>
    <t>=E114</t>
  </si>
  <si>
    <t>=F114</t>
  </si>
  <si>
    <t>=G114</t>
  </si>
  <si>
    <t>=H114</t>
  </si>
  <si>
    <t>=I114</t>
  </si>
  <si>
    <t>=J114</t>
  </si>
  <si>
    <t>=K114</t>
  </si>
  <si>
    <t>=L114</t>
  </si>
  <si>
    <t>=M114</t>
  </si>
  <si>
    <t>=N114</t>
  </si>
  <si>
    <t>=O114</t>
  </si>
  <si>
    <t>=P114</t>
  </si>
  <si>
    <t>=Q114</t>
  </si>
  <si>
    <t xml:space="preserve">Peter </t>
  </si>
  <si>
    <t>Pat</t>
  </si>
  <si>
    <t>W</t>
  </si>
  <si>
    <t>Dave</t>
  </si>
  <si>
    <t>BOE</t>
  </si>
  <si>
    <t>Rookies Rule !</t>
  </si>
  <si>
    <t>Solid hitting!</t>
  </si>
  <si>
    <t>Lead-off guys both start 0-for-2, then get HOT !</t>
  </si>
  <si>
    <t>1 Double short of the Cycle…</t>
  </si>
  <si>
    <r>
      <t xml:space="preserve">New </t>
    </r>
    <r>
      <rPr>
        <b/>
        <i/>
        <sz val="18"/>
        <rFont val="Arial"/>
        <family val="0"/>
      </rPr>
      <t>(Big)</t>
    </r>
    <r>
      <rPr>
        <b/>
        <sz val="18"/>
        <rFont val="Arial"/>
        <family val="0"/>
      </rPr>
      <t xml:space="preserve"> Ben</t>
    </r>
  </si>
  <si>
    <t>=R114</t>
  </si>
  <si>
    <t>=S114</t>
  </si>
  <si>
    <t>=T114</t>
  </si>
  <si>
    <t>=U114</t>
  </si>
  <si>
    <t>GAYER</t>
  </si>
  <si>
    <t>GROFF</t>
  </si>
  <si>
    <t>=E144</t>
  </si>
  <si>
    <t>=F144</t>
  </si>
  <si>
    <t>=G144</t>
  </si>
  <si>
    <t>=H144</t>
  </si>
  <si>
    <t>=I144</t>
  </si>
  <si>
    <t>=J144</t>
  </si>
  <si>
    <t>=K144</t>
  </si>
  <si>
    <t>=L144</t>
  </si>
  <si>
    <t>=M144</t>
  </si>
  <si>
    <t>=N144</t>
  </si>
  <si>
    <t>=O144</t>
  </si>
  <si>
    <t>=P144</t>
  </si>
  <si>
    <t>=Q144</t>
  </si>
  <si>
    <t>=R144</t>
  </si>
  <si>
    <t>=S144</t>
  </si>
  <si>
    <t>=T144</t>
  </si>
  <si>
    <t>GUERNSEY</t>
  </si>
  <si>
    <t>HART</t>
  </si>
  <si>
    <t>HENNIG</t>
  </si>
  <si>
    <t>=E204</t>
  </si>
  <si>
    <t>=F204</t>
  </si>
  <si>
    <t>WON          23-7</t>
  </si>
  <si>
    <t>WON          23-13</t>
  </si>
  <si>
    <t>WON          18-3</t>
  </si>
  <si>
    <t>Column2</t>
  </si>
  <si>
    <t>Guerns</t>
  </si>
  <si>
    <t>=G204</t>
  </si>
  <si>
    <t>=H204</t>
  </si>
  <si>
    <t>=I204</t>
  </si>
  <si>
    <t>=J204</t>
  </si>
  <si>
    <t>=K204</t>
  </si>
  <si>
    <t>=L204</t>
  </si>
  <si>
    <t>=M204</t>
  </si>
  <si>
    <t>=N204</t>
  </si>
  <si>
    <t>Semi-Final</t>
  </si>
  <si>
    <t>=O204</t>
  </si>
  <si>
    <t>=P204</t>
  </si>
  <si>
    <t>=Q204</t>
  </si>
  <si>
    <t>=R204</t>
  </si>
  <si>
    <t>=S204</t>
  </si>
  <si>
    <t>Can-celled</t>
  </si>
  <si>
    <t>WON          27-12</t>
  </si>
  <si>
    <t>=T204</t>
  </si>
  <si>
    <t>=U204</t>
  </si>
  <si>
    <t>Misc.</t>
  </si>
  <si>
    <t>STARS of the Game</t>
  </si>
  <si>
    <t>KRAUS</t>
  </si>
  <si>
    <t>LANG</t>
  </si>
  <si>
    <t>MAKI</t>
  </si>
  <si>
    <t>POINTER</t>
  </si>
  <si>
    <t>GIDP</t>
  </si>
  <si>
    <t>RODILITZ</t>
  </si>
  <si>
    <t>WALTERS, P.</t>
  </si>
  <si>
    <t>Walters, B.</t>
  </si>
  <si>
    <t>=E264</t>
  </si>
  <si>
    <t>=F264</t>
  </si>
  <si>
    <t>=G264</t>
  </si>
  <si>
    <t>=H264</t>
  </si>
  <si>
    <t>=I264</t>
  </si>
  <si>
    <t>=J264</t>
  </si>
  <si>
    <t>=K264</t>
  </si>
  <si>
    <t>WON          25-9</t>
  </si>
  <si>
    <t>=L264</t>
  </si>
  <si>
    <t>=M264</t>
  </si>
  <si>
    <t>=N264</t>
  </si>
  <si>
    <t>=O264</t>
  </si>
  <si>
    <t>=P264</t>
  </si>
  <si>
    <t>=Q264</t>
  </si>
  <si>
    <t>=R264</t>
  </si>
  <si>
    <t>=S264</t>
  </si>
  <si>
    <t>=T264</t>
  </si>
  <si>
    <t>=U264</t>
  </si>
  <si>
    <t>Championship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</si>
</sst>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yy"/>
  </numFmts>
  <fonts count="10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i/>
      <u val="single"/>
      <sz val="28"/>
      <name val="Times"/>
      <family val="0"/>
    </font>
    <font>
      <sz val="8"/>
      <name val="Verdana"/>
      <family val="0"/>
    </font>
    <font>
      <i/>
      <sz val="28"/>
      <name val="Times"/>
      <family val="0"/>
    </font>
    <font>
      <i/>
      <sz val="28"/>
      <name val="Geneva"/>
      <family val="0"/>
    </font>
    <font>
      <b/>
      <i/>
      <sz val="28"/>
      <name val="Times"/>
      <family val="0"/>
    </font>
    <font>
      <sz val="10"/>
      <name val="Times"/>
      <family val="0"/>
    </font>
    <font>
      <i/>
      <sz val="18"/>
      <name val="Times"/>
      <family val="0"/>
    </font>
    <font>
      <b/>
      <u val="single"/>
      <sz val="10"/>
      <name val="Times"/>
      <family val="0"/>
    </font>
    <font>
      <b/>
      <u val="single"/>
      <sz val="9"/>
      <name val="Times"/>
      <family val="0"/>
    </font>
    <font>
      <u val="single"/>
      <sz val="10"/>
      <name val="Times"/>
      <family val="0"/>
    </font>
    <font>
      <u val="single"/>
      <sz val="9"/>
      <name val="Times"/>
      <family val="0"/>
    </font>
    <font>
      <b/>
      <sz val="12"/>
      <color indexed="10"/>
      <name val="Times"/>
      <family val="0"/>
    </font>
    <font>
      <b/>
      <sz val="12"/>
      <name val="Times"/>
      <family val="0"/>
    </font>
    <font>
      <b/>
      <sz val="18"/>
      <name val="Times"/>
      <family val="0"/>
    </font>
    <font>
      <b/>
      <sz val="14"/>
      <name val="Times"/>
      <family val="0"/>
    </font>
    <font>
      <sz val="12"/>
      <name val="Times"/>
      <family val="0"/>
    </font>
    <font>
      <sz val="8"/>
      <name val="Times"/>
      <family val="0"/>
    </font>
    <font>
      <b/>
      <i/>
      <sz val="12"/>
      <name val="Times"/>
      <family val="0"/>
    </font>
    <font>
      <b/>
      <i/>
      <sz val="14"/>
      <name val="Times"/>
      <family val="0"/>
    </font>
    <font>
      <sz val="12"/>
      <name val="Geneva"/>
      <family val="0"/>
    </font>
    <font>
      <b/>
      <sz val="10"/>
      <name val="Times"/>
      <family val="0"/>
    </font>
    <font>
      <b/>
      <i/>
      <sz val="10"/>
      <name val="Times"/>
      <family val="0"/>
    </font>
    <font>
      <i/>
      <sz val="12"/>
      <name val="Times"/>
      <family val="0"/>
    </font>
    <font>
      <b/>
      <sz val="9"/>
      <name val="Times"/>
      <family val="0"/>
    </font>
    <font>
      <sz val="14"/>
      <name val="Times"/>
      <family val="0"/>
    </font>
    <font>
      <b/>
      <sz val="14"/>
      <color indexed="10"/>
      <name val="Courier"/>
      <family val="3"/>
    </font>
    <font>
      <b/>
      <sz val="12"/>
      <color indexed="10"/>
      <name val="Courier"/>
      <family val="3"/>
    </font>
    <font>
      <b/>
      <sz val="16"/>
      <color indexed="10"/>
      <name val="Courier"/>
      <family val="3"/>
    </font>
    <font>
      <b/>
      <i/>
      <sz val="12"/>
      <color indexed="10"/>
      <name val="Courier"/>
      <family val="3"/>
    </font>
    <font>
      <b/>
      <i/>
      <sz val="12"/>
      <color indexed="10"/>
      <name val="Times"/>
      <family val="0"/>
    </font>
    <font>
      <sz val="9"/>
      <name val="Times"/>
      <family val="0"/>
    </font>
    <font>
      <i/>
      <sz val="10"/>
      <name val="Geneva"/>
      <family val="0"/>
    </font>
    <font>
      <b/>
      <i/>
      <sz val="18"/>
      <name val="Times"/>
      <family val="0"/>
    </font>
    <font>
      <i/>
      <sz val="9"/>
      <name val="Times"/>
      <family val="0"/>
    </font>
    <font>
      <b/>
      <i/>
      <sz val="16"/>
      <name val="Times"/>
      <family val="0"/>
    </font>
    <font>
      <b/>
      <i/>
      <sz val="24"/>
      <name val="Times"/>
      <family val="0"/>
    </font>
    <font>
      <b/>
      <sz val="24"/>
      <name val="Times"/>
      <family val="0"/>
    </font>
    <font>
      <b/>
      <i/>
      <sz val="9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i/>
      <sz val="10"/>
      <name val="Times"/>
      <family val="0"/>
    </font>
    <font>
      <b/>
      <sz val="18"/>
      <name val="Times New Roman"/>
      <family val="0"/>
    </font>
    <font>
      <b/>
      <i/>
      <sz val="14"/>
      <color indexed="10"/>
      <name val="Times"/>
      <family val="0"/>
    </font>
    <font>
      <sz val="14"/>
      <name val="Verdana"/>
      <family val="0"/>
    </font>
    <font>
      <sz val="24"/>
      <name val="Verdana"/>
      <family val="0"/>
    </font>
    <font>
      <i/>
      <sz val="10"/>
      <color indexed="9"/>
      <name val="Times"/>
      <family val="0"/>
    </font>
    <font>
      <sz val="16"/>
      <name val="Comic Sans MS"/>
      <family val="0"/>
    </font>
    <font>
      <b/>
      <u val="single"/>
      <sz val="36"/>
      <name val="Comic Sans MS"/>
      <family val="0"/>
    </font>
    <font>
      <sz val="10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b/>
      <sz val="18"/>
      <color indexed="10"/>
      <name val="Arial"/>
      <family val="0"/>
    </font>
    <font>
      <i/>
      <sz val="12"/>
      <name val="Arial"/>
      <family val="0"/>
    </font>
    <font>
      <b/>
      <sz val="9"/>
      <name val="Arial"/>
      <family val="0"/>
    </font>
    <font>
      <i/>
      <sz val="18"/>
      <color indexed="10"/>
      <name val="Comic Sans MS"/>
      <family val="0"/>
    </font>
    <font>
      <sz val="18"/>
      <name val="Comic Sans MS"/>
      <family val="0"/>
    </font>
    <font>
      <b/>
      <sz val="18"/>
      <name val="Comic Sans MS"/>
      <family val="0"/>
    </font>
    <font>
      <b/>
      <sz val="16"/>
      <color indexed="10"/>
      <name val="Arial"/>
      <family val="0"/>
    </font>
    <font>
      <i/>
      <sz val="14"/>
      <name val="Comic Sans MS"/>
      <family val="0"/>
    </font>
    <font>
      <sz val="14"/>
      <name val="Comic Sans MS"/>
      <family val="0"/>
    </font>
    <font>
      <i/>
      <sz val="16"/>
      <name val="Times"/>
      <family val="0"/>
    </font>
    <font>
      <sz val="16"/>
      <name val="Times"/>
      <family val="0"/>
    </font>
    <font>
      <sz val="16"/>
      <name val="Verdana"/>
      <family val="0"/>
    </font>
    <font>
      <i/>
      <sz val="14"/>
      <color indexed="10"/>
      <name val="Comic Sans MS"/>
      <family val="0"/>
    </font>
    <font>
      <i/>
      <sz val="14"/>
      <name val="Verdana"/>
      <family val="0"/>
    </font>
    <font>
      <u val="single"/>
      <sz val="10"/>
      <name val="Comic Sans MS"/>
      <family val="0"/>
    </font>
    <font>
      <i/>
      <sz val="18"/>
      <name val="Comic Sans MS"/>
      <family val="0"/>
    </font>
    <font>
      <i/>
      <sz val="16"/>
      <name val="Comic Sans MS"/>
      <family val="0"/>
    </font>
    <font>
      <sz val="18"/>
      <name val="Verdana"/>
      <family val="0"/>
    </font>
    <font>
      <b/>
      <sz val="24"/>
      <name val="Arial"/>
      <family val="0"/>
    </font>
    <font>
      <b/>
      <sz val="14"/>
      <name val="Arial Black"/>
      <family val="0"/>
    </font>
    <font>
      <sz val="14"/>
      <color indexed="10"/>
      <name val="Arial"/>
      <family val="0"/>
    </font>
    <font>
      <b/>
      <i/>
      <sz val="14"/>
      <name val="Arial"/>
      <family val="0"/>
    </font>
    <font>
      <b/>
      <i/>
      <sz val="14"/>
      <color indexed="10"/>
      <name val="Arial"/>
      <family val="0"/>
    </font>
    <font>
      <b/>
      <sz val="16"/>
      <name val="Verdana"/>
      <family val="0"/>
    </font>
    <font>
      <b/>
      <i/>
      <sz val="18"/>
      <name val="Arial"/>
      <family val="0"/>
    </font>
    <font>
      <b/>
      <i/>
      <sz val="24"/>
      <color indexed="10"/>
      <name val="Arial"/>
      <family val="0"/>
    </font>
    <font>
      <b/>
      <i/>
      <sz val="16"/>
      <name val="Arial"/>
      <family val="0"/>
    </font>
    <font>
      <b/>
      <sz val="14"/>
      <color indexed="10"/>
      <name val="Arial Black"/>
      <family val="0"/>
    </font>
    <font>
      <b/>
      <sz val="18"/>
      <color indexed="10"/>
      <name val="Arial Black"/>
      <family val="0"/>
    </font>
    <font>
      <b/>
      <i/>
      <sz val="18"/>
      <color indexed="10"/>
      <name val="Arial"/>
      <family val="0"/>
    </font>
    <font>
      <b/>
      <i/>
      <sz val="16"/>
      <color indexed="10"/>
      <name val="Arial"/>
      <family val="0"/>
    </font>
    <font>
      <b/>
      <i/>
      <sz val="24"/>
      <name val="Arial"/>
      <family val="0"/>
    </font>
    <font>
      <b/>
      <u val="single"/>
      <sz val="36"/>
      <color indexed="10"/>
      <name val="Comic Sans MS"/>
      <family val="0"/>
    </font>
    <font>
      <b/>
      <i/>
      <u val="single"/>
      <sz val="36"/>
      <color indexed="10"/>
      <name val="Comic Sans MS"/>
      <family val="0"/>
    </font>
    <font>
      <sz val="10"/>
      <color indexed="10"/>
      <name val="Arial"/>
      <family val="0"/>
    </font>
    <font>
      <b/>
      <sz val="16"/>
      <color indexed="10"/>
      <name val="System"/>
      <family val="0"/>
    </font>
    <font>
      <b/>
      <sz val="20"/>
      <color indexed="10"/>
      <name val="Arial"/>
      <family val="0"/>
    </font>
    <font>
      <b/>
      <u val="single"/>
      <sz val="36"/>
      <name val="System"/>
      <family val="0"/>
    </font>
    <font>
      <b/>
      <i/>
      <u val="single"/>
      <sz val="36"/>
      <color indexed="10"/>
      <name val="System"/>
      <family val="0"/>
    </font>
    <font>
      <b/>
      <sz val="14"/>
      <name val="Verdana"/>
      <family val="0"/>
    </font>
    <font>
      <i/>
      <sz val="14"/>
      <name val="Times"/>
      <family val="0"/>
    </font>
    <font>
      <b/>
      <i/>
      <sz val="14"/>
      <name val="Comic Sans MS"/>
      <family val="0"/>
    </font>
    <font>
      <i/>
      <sz val="20"/>
      <name val="Comic Sans MS"/>
      <family val="0"/>
    </font>
    <font>
      <i/>
      <sz val="18"/>
      <color indexed="10"/>
      <name val="System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16" fontId="34" fillId="0" borderId="0" xfId="0" applyNumberFormat="1" applyFont="1" applyAlignment="1">
      <alignment horizontal="center"/>
    </xf>
    <xf numFmtId="16" fontId="34" fillId="0" borderId="0" xfId="0" applyNumberFormat="1" applyFont="1" applyAlignment="1" quotePrefix="1">
      <alignment horizontal="center"/>
    </xf>
    <xf numFmtId="16" fontId="22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centerContinuous"/>
    </xf>
    <xf numFmtId="0" fontId="34" fillId="0" borderId="0" xfId="0" applyNumberFormat="1" applyFont="1" applyAlignment="1" quotePrefix="1">
      <alignment horizontal="center"/>
    </xf>
    <xf numFmtId="16" fontId="34" fillId="0" borderId="0" xfId="0" applyNumberFormat="1" applyFont="1" applyBorder="1" applyAlignment="1">
      <alignment horizontal="center"/>
    </xf>
    <xf numFmtId="0" fontId="37" fillId="0" borderId="0" xfId="0" applyNumberFormat="1" applyFont="1" applyBorder="1" applyAlignment="1">
      <alignment horizontal="center" wrapText="1"/>
    </xf>
    <xf numFmtId="0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8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6" fontId="17" fillId="0" borderId="0" xfId="0" applyNumberFormat="1" applyFont="1" applyAlignment="1">
      <alignment horizontal="left"/>
    </xf>
    <xf numFmtId="0" fontId="36" fillId="0" borderId="0" xfId="0" applyFont="1" applyAlignment="1">
      <alignment horizontal="left" vertical="center"/>
    </xf>
    <xf numFmtId="0" fontId="22" fillId="0" borderId="0" xfId="0" applyFont="1" applyAlignment="1" quotePrefix="1">
      <alignment horizontal="left" vertical="center"/>
    </xf>
    <xf numFmtId="0" fontId="9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 wrapText="1"/>
    </xf>
    <xf numFmtId="0" fontId="9" fillId="0" borderId="0" xfId="0" applyFont="1" applyAlignment="1">
      <alignment horizontal="left" vertical="center"/>
    </xf>
    <xf numFmtId="16" fontId="18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6" fontId="40" fillId="0" borderId="0" xfId="0" applyNumberFormat="1" applyFont="1" applyAlignment="1">
      <alignment horizont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" fontId="34" fillId="0" borderId="0" xfId="0" applyNumberFormat="1" applyFont="1" applyAlignment="1">
      <alignment horizontal="left"/>
    </xf>
    <xf numFmtId="16" fontId="34" fillId="0" borderId="0" xfId="0" applyNumberFormat="1" applyFont="1" applyAlignment="1" quotePrefix="1">
      <alignment horizontal="left"/>
    </xf>
    <xf numFmtId="0" fontId="3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 wrapText="1"/>
    </xf>
    <xf numFmtId="0" fontId="34" fillId="0" borderId="0" xfId="0" applyNumberFormat="1" applyFont="1" applyAlignment="1" quotePrefix="1">
      <alignment horizontal="left"/>
    </xf>
    <xf numFmtId="16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9" fillId="0" borderId="0" xfId="0" applyFont="1" applyBorder="1" applyAlignment="1">
      <alignment/>
    </xf>
    <xf numFmtId="16" fontId="22" fillId="0" borderId="0" xfId="0" applyNumberFormat="1" applyFont="1" applyBorder="1" applyAlignment="1">
      <alignment horizontal="centerContinuous"/>
    </xf>
    <xf numFmtId="0" fontId="24" fillId="0" borderId="0" xfId="0" applyNumberFormat="1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46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9" fillId="0" borderId="0" xfId="0" applyNumberFormat="1" applyFont="1" applyAlignment="1">
      <alignment horizontal="left" vertical="center"/>
    </xf>
    <xf numFmtId="0" fontId="16" fillId="0" borderId="2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3" fillId="0" borderId="2" xfId="0" applyFont="1" applyFill="1" applyBorder="1" applyAlignment="1">
      <alignment/>
    </xf>
    <xf numFmtId="164" fontId="54" fillId="0" borderId="2" xfId="0" applyNumberFormat="1" applyFont="1" applyFill="1" applyBorder="1" applyAlignment="1">
      <alignment horizontal="center" vertical="center"/>
    </xf>
    <xf numFmtId="164" fontId="53" fillId="0" borderId="2" xfId="0" applyNumberFormat="1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54" fillId="2" borderId="2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164" fontId="56" fillId="0" borderId="2" xfId="0" applyNumberFormat="1" applyFont="1" applyFill="1" applyBorder="1" applyAlignment="1">
      <alignment horizontal="center" vertical="center"/>
    </xf>
    <xf numFmtId="2" fontId="58" fillId="0" borderId="3" xfId="0" applyNumberFormat="1" applyFont="1" applyFill="1" applyBorder="1" applyAlignment="1">
      <alignment horizontal="center"/>
    </xf>
    <xf numFmtId="0" fontId="59" fillId="2" borderId="2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164" fontId="59" fillId="2" borderId="2" xfId="0" applyNumberFormat="1" applyFont="1" applyFill="1" applyBorder="1" applyAlignment="1">
      <alignment horizontal="center" vertical="center"/>
    </xf>
    <xf numFmtId="0" fontId="60" fillId="3" borderId="2" xfId="0" applyFont="1" applyFill="1" applyBorder="1" applyAlignment="1">
      <alignment horizontal="center" vertical="center"/>
    </xf>
    <xf numFmtId="164" fontId="55" fillId="0" borderId="2" xfId="0" applyNumberFormat="1" applyFont="1" applyFill="1" applyBorder="1" applyAlignment="1">
      <alignment horizontal="center" vertical="center"/>
    </xf>
    <xf numFmtId="2" fontId="61" fillId="2" borderId="3" xfId="0" applyNumberFormat="1" applyFont="1" applyFill="1" applyBorder="1" applyAlignment="1">
      <alignment horizontal="center"/>
    </xf>
    <xf numFmtId="164" fontId="56" fillId="0" borderId="2" xfId="0" applyNumberFormat="1" applyFont="1" applyFill="1" applyBorder="1" applyAlignment="1">
      <alignment horizontal="left" vertical="center"/>
    </xf>
    <xf numFmtId="1" fontId="56" fillId="0" borderId="2" xfId="0" applyNumberFormat="1" applyFont="1" applyFill="1" applyBorder="1" applyAlignment="1">
      <alignment horizontal="left" vertical="center"/>
    </xf>
    <xf numFmtId="0" fontId="56" fillId="0" borderId="2" xfId="0" applyFont="1" applyFill="1" applyBorder="1" applyAlignment="1">
      <alignment horizontal="left" vertical="center"/>
    </xf>
    <xf numFmtId="0" fontId="62" fillId="0" borderId="1" xfId="0" applyFont="1" applyFill="1" applyBorder="1" applyAlignment="1">
      <alignment horizontal="left"/>
    </xf>
    <xf numFmtId="2" fontId="58" fillId="0" borderId="4" xfId="0" applyNumberFormat="1" applyFont="1" applyBorder="1" applyAlignment="1">
      <alignment horizontal="left"/>
    </xf>
    <xf numFmtId="0" fontId="63" fillId="0" borderId="2" xfId="0" applyFont="1" applyFill="1" applyBorder="1" applyAlignment="1">
      <alignment/>
    </xf>
    <xf numFmtId="164" fontId="52" fillId="0" borderId="2" xfId="0" applyNumberFormat="1" applyFont="1" applyFill="1" applyBorder="1" applyAlignment="1">
      <alignment horizontal="left" vertical="center"/>
    </xf>
    <xf numFmtId="0" fontId="52" fillId="0" borderId="2" xfId="0" applyFont="1" applyFill="1" applyBorder="1" applyAlignment="1">
      <alignment horizontal="left" vertical="center"/>
    </xf>
    <xf numFmtId="0" fontId="53" fillId="4" borderId="2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horizontal="left"/>
    </xf>
    <xf numFmtId="2" fontId="58" fillId="0" borderId="5" xfId="0" applyNumberFormat="1" applyFont="1" applyBorder="1" applyAlignment="1">
      <alignment horizontal="left"/>
    </xf>
    <xf numFmtId="0" fontId="55" fillId="0" borderId="2" xfId="0" applyFont="1" applyBorder="1" applyAlignment="1">
      <alignment horizontal="right" vertical="center" wrapText="1"/>
    </xf>
    <xf numFmtId="164" fontId="55" fillId="0" borderId="2" xfId="0" applyNumberFormat="1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2" fontId="58" fillId="0" borderId="6" xfId="0" applyNumberFormat="1" applyFont="1" applyBorder="1" applyAlignment="1">
      <alignment horizontal="left"/>
    </xf>
    <xf numFmtId="0" fontId="21" fillId="0" borderId="2" xfId="0" applyNumberFormat="1" applyFont="1" applyBorder="1" applyAlignment="1">
      <alignment horizontal="center" wrapText="1"/>
    </xf>
    <xf numFmtId="0" fontId="60" fillId="0" borderId="2" xfId="0" applyFont="1" applyFill="1" applyBorder="1" applyAlignment="1">
      <alignment horizontal="center" vertical="center"/>
    </xf>
    <xf numFmtId="2" fontId="67" fillId="0" borderId="3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19" fillId="0" borderId="0" xfId="0" applyFont="1" applyAlignment="1">
      <alignment/>
    </xf>
    <xf numFmtId="164" fontId="54" fillId="0" borderId="2" xfId="0" applyNumberFormat="1" applyFont="1" applyFill="1" applyBorder="1" applyAlignment="1">
      <alignment horizontal="center"/>
    </xf>
    <xf numFmtId="164" fontId="56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left"/>
    </xf>
    <xf numFmtId="0" fontId="53" fillId="0" borderId="0" xfId="0" applyFont="1" applyFill="1" applyAlignment="1">
      <alignment/>
    </xf>
    <xf numFmtId="0" fontId="65" fillId="0" borderId="0" xfId="0" applyFont="1" applyAlignment="1">
      <alignment horizontal="left"/>
    </xf>
    <xf numFmtId="0" fontId="69" fillId="0" borderId="0" xfId="0" applyFont="1" applyAlignment="1">
      <alignment horizontal="left" vertical="center"/>
    </xf>
    <xf numFmtId="9" fontId="64" fillId="0" borderId="0" xfId="2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16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69" fillId="0" borderId="0" xfId="0" applyFont="1" applyAlignment="1">
      <alignment/>
    </xf>
    <xf numFmtId="0" fontId="38" fillId="0" borderId="0" xfId="0" applyNumberFormat="1" applyFont="1" applyBorder="1" applyAlignment="1">
      <alignment horizontal="center" wrapText="1"/>
    </xf>
    <xf numFmtId="0" fontId="70" fillId="0" borderId="0" xfId="0" applyNumberFormat="1" applyFont="1" applyBorder="1" applyAlignment="1">
      <alignment horizontal="center" wrapText="1"/>
    </xf>
    <xf numFmtId="0" fontId="71" fillId="0" borderId="0" xfId="0" applyNumberFormat="1" applyFont="1" applyAlignment="1">
      <alignment horizontal="center" wrapText="1"/>
    </xf>
    <xf numFmtId="0" fontId="72" fillId="0" borderId="0" xfId="0" applyFont="1" applyAlignment="1">
      <alignment/>
    </xf>
    <xf numFmtId="0" fontId="71" fillId="0" borderId="0" xfId="0" applyFont="1" applyAlignment="1">
      <alignment horizontal="center"/>
    </xf>
    <xf numFmtId="0" fontId="28" fillId="0" borderId="0" xfId="0" applyNumberFormat="1" applyFont="1" applyBorder="1" applyAlignment="1">
      <alignment horizontal="center" wrapText="1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 wrapText="1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16" fontId="73" fillId="0" borderId="0" xfId="0" applyNumberFormat="1" applyFont="1" applyAlignment="1">
      <alignment horizontal="right"/>
    </xf>
    <xf numFmtId="0" fontId="68" fillId="0" borderId="0" xfId="0" applyFont="1" applyBorder="1" applyAlignment="1">
      <alignment horizontal="right"/>
    </xf>
    <xf numFmtId="0" fontId="74" fillId="0" borderId="0" xfId="0" applyFont="1" applyAlignment="1">
      <alignment horizontal="left" vertical="center"/>
    </xf>
    <xf numFmtId="16" fontId="64" fillId="0" borderId="0" xfId="0" applyNumberFormat="1" applyFont="1" applyAlignment="1">
      <alignment horizontal="right"/>
    </xf>
    <xf numFmtId="0" fontId="64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76" fillId="0" borderId="0" xfId="0" applyFont="1" applyBorder="1" applyAlignment="1">
      <alignment horizontal="right"/>
    </xf>
    <xf numFmtId="0" fontId="76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77" fillId="0" borderId="0" xfId="0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wrapText="1"/>
    </xf>
    <xf numFmtId="0" fontId="56" fillId="3" borderId="1" xfId="0" applyFont="1" applyFill="1" applyBorder="1" applyAlignment="1">
      <alignment horizontal="center" vertical="center"/>
    </xf>
    <xf numFmtId="0" fontId="52" fillId="3" borderId="2" xfId="0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/>
    </xf>
    <xf numFmtId="164" fontId="59" fillId="2" borderId="2" xfId="0" applyNumberFormat="1" applyFont="1" applyFill="1" applyBorder="1" applyAlignment="1">
      <alignment horizontal="center"/>
    </xf>
    <xf numFmtId="0" fontId="6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33" fillId="0" borderId="2" xfId="0" applyNumberFormat="1" applyFont="1" applyBorder="1" applyAlignment="1">
      <alignment horizontal="center" wrapText="1"/>
    </xf>
    <xf numFmtId="0" fontId="80" fillId="0" borderId="2" xfId="0" applyNumberFormat="1" applyFont="1" applyBorder="1" applyAlignment="1">
      <alignment horizontal="center" wrapText="1"/>
    </xf>
    <xf numFmtId="16" fontId="55" fillId="0" borderId="7" xfId="0" applyNumberFormat="1" applyFont="1" applyBorder="1" applyAlignment="1">
      <alignment horizontal="center" wrapText="1"/>
    </xf>
    <xf numFmtId="16" fontId="55" fillId="0" borderId="8" xfId="0" applyNumberFormat="1" applyFont="1" applyBorder="1" applyAlignment="1">
      <alignment horizontal="left"/>
    </xf>
    <xf numFmtId="0" fontId="78" fillId="0" borderId="0" xfId="0" applyFont="1" applyAlignment="1">
      <alignment horizontal="center"/>
    </xf>
    <xf numFmtId="16" fontId="57" fillId="0" borderId="9" xfId="0" applyNumberFormat="1" applyFont="1" applyBorder="1" applyAlignment="1">
      <alignment horizontal="center"/>
    </xf>
    <xf numFmtId="164" fontId="53" fillId="0" borderId="0" xfId="0" applyNumberFormat="1" applyFont="1" applyFill="1" applyAlignment="1">
      <alignment horizontal="center"/>
    </xf>
    <xf numFmtId="2" fontId="81" fillId="0" borderId="3" xfId="0" applyNumberFormat="1" applyFont="1" applyFill="1" applyBorder="1" applyAlignment="1">
      <alignment horizontal="center"/>
    </xf>
    <xf numFmtId="2" fontId="81" fillId="0" borderId="1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78" fillId="0" borderId="0" xfId="0" applyFont="1" applyAlignment="1">
      <alignment horizontal="center"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84" fillId="0" borderId="0" xfId="0" applyFont="1" applyBorder="1" applyAlignment="1">
      <alignment horizontal="left" vertical="center" wrapText="1"/>
    </xf>
    <xf numFmtId="0" fontId="87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16" fontId="79" fillId="0" borderId="0" xfId="0" applyNumberFormat="1" applyFont="1" applyAlignment="1" quotePrefix="1">
      <alignment horizontal="center" wrapText="1"/>
    </xf>
    <xf numFmtId="0" fontId="48" fillId="0" borderId="0" xfId="0" applyFont="1" applyAlignment="1">
      <alignment horizontal="center"/>
    </xf>
    <xf numFmtId="0" fontId="89" fillId="0" borderId="2" xfId="0" applyNumberFormat="1" applyFont="1" applyBorder="1" applyAlignment="1">
      <alignment horizontal="center" wrapText="1"/>
    </xf>
    <xf numFmtId="2" fontId="61" fillId="6" borderId="3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center" wrapText="1"/>
    </xf>
    <xf numFmtId="0" fontId="33" fillId="0" borderId="0" xfId="0" applyNumberFormat="1" applyFont="1" applyBorder="1" applyAlignment="1">
      <alignment horizontal="center" wrapText="1"/>
    </xf>
    <xf numFmtId="0" fontId="80" fillId="0" borderId="0" xfId="0" applyNumberFormat="1" applyFont="1" applyBorder="1" applyAlignment="1">
      <alignment horizontal="center" wrapText="1"/>
    </xf>
    <xf numFmtId="0" fontId="89" fillId="0" borderId="0" xfId="0" applyNumberFormat="1" applyFont="1" applyBorder="1" applyAlignment="1">
      <alignment horizont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52" fillId="0" borderId="0" xfId="0" applyFont="1" applyAlignment="1">
      <alignment/>
    </xf>
    <xf numFmtId="0" fontId="8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91" fillId="0" borderId="0" xfId="0" applyFont="1" applyBorder="1" applyAlignment="1">
      <alignment horizontal="left" vertical="center"/>
    </xf>
    <xf numFmtId="0" fontId="67" fillId="0" borderId="0" xfId="0" applyFont="1" applyAlignment="1">
      <alignment/>
    </xf>
    <xf numFmtId="0" fontId="57" fillId="0" borderId="0" xfId="0" applyFont="1" applyBorder="1" applyAlignment="1">
      <alignment horizontal="left" vertical="center"/>
    </xf>
    <xf numFmtId="16" fontId="76" fillId="0" borderId="0" xfId="0" applyNumberFormat="1" applyFont="1" applyAlignment="1">
      <alignment horizontal="right"/>
    </xf>
    <xf numFmtId="0" fontId="76" fillId="0" borderId="0" xfId="0" applyFont="1" applyAlignment="1">
      <alignment horizontal="left"/>
    </xf>
    <xf numFmtId="9" fontId="76" fillId="0" borderId="0" xfId="2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2" fillId="0" borderId="17" xfId="0" applyFont="1" applyBorder="1" applyAlignment="1">
      <alignment vertical="center"/>
    </xf>
    <xf numFmtId="0" fontId="92" fillId="0" borderId="18" xfId="0" applyFont="1" applyBorder="1" applyAlignment="1">
      <alignment vertical="center"/>
    </xf>
    <xf numFmtId="0" fontId="92" fillId="0" borderId="19" xfId="0" applyFont="1" applyBorder="1" applyAlignment="1">
      <alignment vertical="center"/>
    </xf>
    <xf numFmtId="0" fontId="0" fillId="0" borderId="0" xfId="0" applyFont="1" applyAlignment="1">
      <alignment/>
    </xf>
    <xf numFmtId="0" fontId="92" fillId="0" borderId="20" xfId="0" applyFont="1" applyBorder="1" applyAlignment="1">
      <alignment vertical="center"/>
    </xf>
    <xf numFmtId="0" fontId="92" fillId="0" borderId="21" xfId="0" applyFont="1" applyBorder="1" applyAlignment="1">
      <alignment vertical="center"/>
    </xf>
    <xf numFmtId="0" fontId="92" fillId="0" borderId="22" xfId="0" applyFont="1" applyBorder="1" applyAlignment="1">
      <alignment vertical="center"/>
    </xf>
    <xf numFmtId="0" fontId="0" fillId="0" borderId="0" xfId="0" applyFont="1" applyAlignment="1">
      <alignment/>
    </xf>
    <xf numFmtId="0" fontId="53" fillId="6" borderId="2" xfId="0" applyFont="1" applyFill="1" applyBorder="1" applyAlignment="1">
      <alignment/>
    </xf>
    <xf numFmtId="0" fontId="53" fillId="2" borderId="2" xfId="0" applyFont="1" applyFill="1" applyBorder="1" applyAlignment="1">
      <alignment/>
    </xf>
    <xf numFmtId="1" fontId="15" fillId="0" borderId="0" xfId="0" applyNumberFormat="1" applyFont="1" applyAlignment="1">
      <alignment horizontal="center" wrapText="1"/>
    </xf>
    <xf numFmtId="1" fontId="58" fillId="0" borderId="0" xfId="0" applyNumberFormat="1" applyFont="1" applyFill="1" applyBorder="1" applyAlignment="1">
      <alignment horizontal="center"/>
    </xf>
    <xf numFmtId="1" fontId="57" fillId="0" borderId="0" xfId="0" applyNumberFormat="1" applyFont="1" applyFill="1" applyBorder="1" applyAlignment="1">
      <alignment horizontal="center"/>
    </xf>
    <xf numFmtId="1" fontId="67" fillId="0" borderId="0" xfId="0" applyNumberFormat="1" applyFont="1" applyFill="1" applyBorder="1" applyAlignment="1">
      <alignment horizontal="center"/>
    </xf>
    <xf numFmtId="1" fontId="61" fillId="0" borderId="0" xfId="0" applyNumberFormat="1" applyFont="1" applyFill="1" applyBorder="1" applyAlignment="1">
      <alignment horizontal="center"/>
    </xf>
    <xf numFmtId="1" fontId="67" fillId="0" borderId="0" xfId="0" applyNumberFormat="1" applyFont="1" applyBorder="1" applyAlignment="1">
      <alignment horizontal="center"/>
    </xf>
    <xf numFmtId="1" fontId="58" fillId="0" borderId="0" xfId="0" applyNumberFormat="1" applyFont="1" applyBorder="1" applyAlignment="1">
      <alignment horizontal="left"/>
    </xf>
    <xf numFmtId="0" fontId="60" fillId="0" borderId="1" xfId="0" applyFont="1" applyFill="1" applyBorder="1" applyAlignment="1">
      <alignment horizontal="center"/>
    </xf>
    <xf numFmtId="2" fontId="57" fillId="0" borderId="3" xfId="0" applyNumberFormat="1" applyFont="1" applyFill="1" applyBorder="1" applyAlignment="1">
      <alignment horizontal="center"/>
    </xf>
    <xf numFmtId="2" fontId="57" fillId="0" borderId="4" xfId="0" applyNumberFormat="1" applyFont="1" applyBorder="1" applyAlignment="1">
      <alignment horizontal="center"/>
    </xf>
    <xf numFmtId="0" fontId="52" fillId="0" borderId="2" xfId="0" applyFont="1" applyFill="1" applyBorder="1" applyAlignment="1">
      <alignment/>
    </xf>
    <xf numFmtId="164" fontId="52" fillId="0" borderId="2" xfId="0" applyNumberFormat="1" applyFont="1" applyFill="1" applyBorder="1" applyAlignment="1">
      <alignment horizontal="center" vertical="center"/>
    </xf>
    <xf numFmtId="164" fontId="60" fillId="0" borderId="2" xfId="0" applyNumberFormat="1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1" fontId="52" fillId="0" borderId="2" xfId="0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2" fontId="95" fillId="0" borderId="4" xfId="0" applyNumberFormat="1" applyFont="1" applyFill="1" applyBorder="1" applyAlignment="1">
      <alignment horizontal="center"/>
    </xf>
    <xf numFmtId="1" fontId="95" fillId="0" borderId="0" xfId="0" applyNumberFormat="1" applyFont="1" applyFill="1" applyBorder="1" applyAlignment="1">
      <alignment horizontal="center"/>
    </xf>
    <xf numFmtId="2" fontId="95" fillId="0" borderId="3" xfId="0" applyNumberFormat="1" applyFont="1" applyFill="1" applyBorder="1" applyAlignment="1">
      <alignment horizontal="center"/>
    </xf>
    <xf numFmtId="0" fontId="96" fillId="0" borderId="23" xfId="0" applyFont="1" applyBorder="1" applyAlignment="1">
      <alignment horizontal="center" wrapText="1"/>
    </xf>
    <xf numFmtId="0" fontId="97" fillId="0" borderId="0" xfId="0" applyFont="1" applyAlignment="1">
      <alignment/>
    </xf>
    <xf numFmtId="0" fontId="8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10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wrapText="1"/>
    </xf>
    <xf numFmtId="0" fontId="88" fillId="0" borderId="0" xfId="0" applyNumberFormat="1" applyFont="1" applyBorder="1" applyAlignment="1">
      <alignment horizontal="center" wrapText="1"/>
    </xf>
    <xf numFmtId="0" fontId="22" fillId="0" borderId="0" xfId="0" applyNumberFormat="1" applyFont="1" applyBorder="1" applyAlignment="1">
      <alignment horizontal="center" wrapText="1"/>
    </xf>
    <xf numFmtId="0" fontId="101" fillId="0" borderId="0" xfId="0" applyNumberFormat="1" applyFont="1" applyBorder="1" applyAlignment="1">
      <alignment horizontal="center" wrapText="1"/>
    </xf>
    <xf numFmtId="0" fontId="28" fillId="0" borderId="0" xfId="0" applyNumberFormat="1" applyFont="1" applyAlignment="1">
      <alignment horizontal="center" wrapText="1"/>
    </xf>
    <xf numFmtId="0" fontId="47" fillId="0" borderId="0" xfId="0" applyFont="1" applyAlignment="1">
      <alignment/>
    </xf>
    <xf numFmtId="0" fontId="102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97" fillId="0" borderId="0" xfId="0" applyFont="1" applyBorder="1" applyAlignment="1">
      <alignment vertical="center"/>
    </xf>
    <xf numFmtId="0" fontId="104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2"/>
  <sheetViews>
    <sheetView tabSelected="1" workbookViewId="0" topLeftCell="A20">
      <pane xSplit="3" topLeftCell="D1" activePane="topRight" state="frozen"/>
      <selection pane="topLeft" activeCell="A1" sqref="A1"/>
      <selection pane="topRight" activeCell="K39" sqref="K39"/>
    </sheetView>
  </sheetViews>
  <sheetFormatPr defaultColWidth="11.00390625" defaultRowHeight="12.75"/>
  <cols>
    <col min="1" max="1" width="23.00390625" style="6" customWidth="1"/>
    <col min="2" max="2" width="14.875" style="49" customWidth="1"/>
    <col min="3" max="3" width="16.875" style="49" customWidth="1"/>
    <col min="4" max="4" width="21.125" style="49" customWidth="1"/>
    <col min="5" max="5" width="7.875" style="49" customWidth="1"/>
    <col min="6" max="6" width="8.25390625" style="49" customWidth="1"/>
    <col min="7" max="7" width="9.25390625" style="49" customWidth="1"/>
    <col min="8" max="8" width="8.125" style="49" customWidth="1"/>
    <col min="9" max="9" width="9.75390625" style="49" customWidth="1"/>
    <col min="10" max="10" width="7.75390625" style="49" customWidth="1"/>
    <col min="11" max="11" width="9.75390625" style="49" customWidth="1"/>
    <col min="12" max="12" width="9.875" style="49" customWidth="1"/>
    <col min="13" max="13" width="10.125" style="49" customWidth="1"/>
    <col min="14" max="14" width="8.25390625" style="49" customWidth="1"/>
    <col min="15" max="15" width="8.75390625" style="49" customWidth="1"/>
    <col min="16" max="16" width="9.375" style="63" customWidth="1"/>
    <col min="17" max="17" width="8.75390625" style="63" customWidth="1"/>
    <col min="18" max="18" width="6.375" style="63" customWidth="1"/>
    <col min="19" max="19" width="6.125" style="63" customWidth="1"/>
    <col min="20" max="20" width="8.875" style="63" customWidth="1"/>
    <col min="21" max="21" width="14.875" style="63" customWidth="1"/>
    <col min="22" max="22" width="7.00390625" style="11" customWidth="1"/>
    <col min="23" max="23" width="6.00390625" style="11" customWidth="1"/>
    <col min="24" max="24" width="6.25390625" style="11" customWidth="1"/>
    <col min="25" max="25" width="4.125" style="11" customWidth="1"/>
    <col min="26" max="26" width="4.25390625" style="11" customWidth="1"/>
    <col min="27" max="16384" width="10.75390625" style="6" customWidth="1"/>
  </cols>
  <sheetData>
    <row r="2" spans="1:26" s="5" customFormat="1" ht="42.75" customHeight="1">
      <c r="A2" s="1"/>
      <c r="B2" s="104" t="s">
        <v>36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9"/>
      <c r="P2" s="3"/>
      <c r="Q2" s="60"/>
      <c r="R2" s="60"/>
      <c r="S2" s="60"/>
      <c r="T2" s="60"/>
      <c r="U2" s="60"/>
      <c r="V2" s="4"/>
      <c r="W2" s="4"/>
      <c r="X2" s="4"/>
      <c r="Y2" s="4"/>
      <c r="Z2" s="4"/>
    </row>
    <row r="3" spans="2:30" ht="48" customHeight="1">
      <c r="B3" s="222" t="s">
        <v>3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61"/>
      <c r="Q3" s="61"/>
      <c r="R3" s="61"/>
      <c r="S3" s="61"/>
      <c r="T3" s="61"/>
      <c r="U3" s="62"/>
      <c r="V3" s="7"/>
      <c r="W3" s="7"/>
      <c r="X3" s="7"/>
      <c r="Y3" s="7"/>
      <c r="Z3" s="7"/>
      <c r="AA3" s="8"/>
      <c r="AB3" s="8"/>
      <c r="AC3" s="8"/>
      <c r="AD3" s="8"/>
    </row>
    <row r="4" spans="2:26" s="9" customFormat="1" ht="37.5" customHeight="1" thickBot="1">
      <c r="B4" s="90" t="s">
        <v>4</v>
      </c>
      <c r="C4" s="92" t="s">
        <v>5</v>
      </c>
      <c r="D4" s="9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13</v>
      </c>
      <c r="K4" s="93" t="s">
        <v>14</v>
      </c>
      <c r="L4" s="10" t="s">
        <v>15</v>
      </c>
      <c r="M4" s="94" t="s">
        <v>16</v>
      </c>
      <c r="N4" s="93" t="s">
        <v>17</v>
      </c>
      <c r="O4" s="93" t="s">
        <v>18</v>
      </c>
      <c r="P4" s="10" t="s">
        <v>19</v>
      </c>
      <c r="Q4" s="95" t="s">
        <v>20</v>
      </c>
      <c r="R4" s="258"/>
      <c r="S4" s="63"/>
      <c r="T4" s="63"/>
      <c r="U4" s="63"/>
      <c r="V4" s="11"/>
      <c r="W4" s="11"/>
      <c r="X4" s="11"/>
      <c r="Y4" s="11"/>
      <c r="Z4" s="11"/>
    </row>
    <row r="5" spans="1:26" s="143" customFormat="1" ht="18" thickBot="1">
      <c r="A5" s="147" t="str">
        <f>A72</f>
        <v>BOGER</v>
      </c>
      <c r="B5" s="200">
        <f>B72</f>
        <v>0.5</v>
      </c>
      <c r="C5" s="145">
        <f>C72</f>
        <v>0.6944444444444444</v>
      </c>
      <c r="D5" s="145">
        <f>D72</f>
        <v>0.5641025641025641</v>
      </c>
      <c r="E5" s="110">
        <f>B73</f>
        <v>36</v>
      </c>
      <c r="F5" s="110">
        <f>B74</f>
        <v>19</v>
      </c>
      <c r="G5" s="116">
        <f>B75</f>
        <v>18</v>
      </c>
      <c r="H5" s="116">
        <f>B76</f>
        <v>10</v>
      </c>
      <c r="I5" s="108">
        <f>B77</f>
        <v>4</v>
      </c>
      <c r="J5" s="110">
        <f>B78</f>
        <v>0</v>
      </c>
      <c r="K5" s="116">
        <f>B79</f>
        <v>1</v>
      </c>
      <c r="L5" s="110">
        <f>B80</f>
        <v>3</v>
      </c>
      <c r="M5" s="110">
        <f>B81</f>
        <v>1</v>
      </c>
      <c r="N5" s="110">
        <f>B82</f>
        <v>0</v>
      </c>
      <c r="O5" s="110">
        <f>B83</f>
        <v>1</v>
      </c>
      <c r="P5" s="112">
        <f>B84</f>
        <v>0</v>
      </c>
      <c r="Q5" s="114">
        <f>(G5+L5+M5-P5)*((G5+I5+(2*J5)+(3*K5))+(0.26*(L5+M5))+(0.52*N5))/(E5+L5+N5)</f>
        <v>14.68923076923077</v>
      </c>
      <c r="R5" s="259"/>
      <c r="S5" s="146"/>
      <c r="T5" s="146"/>
      <c r="U5" s="146"/>
      <c r="V5" s="12"/>
      <c r="W5" s="12"/>
      <c r="X5" s="12"/>
      <c r="Y5" s="12"/>
      <c r="Z5" s="12"/>
    </row>
    <row r="6" spans="1:26" s="8" customFormat="1" ht="18" customHeight="1" thickBot="1">
      <c r="A6" s="105" t="str">
        <f>A87</f>
        <v>DIVISH</v>
      </c>
      <c r="B6" s="113">
        <f>B87</f>
        <v>0.4897959183673469</v>
      </c>
      <c r="C6" s="113">
        <f>C87</f>
        <v>0.6530612244897959</v>
      </c>
      <c r="D6" s="113">
        <f>D87</f>
        <v>0.5961538461538461</v>
      </c>
      <c r="E6" s="108">
        <f>B88</f>
        <v>49</v>
      </c>
      <c r="F6" s="116">
        <f>B89</f>
        <v>21</v>
      </c>
      <c r="G6" s="116">
        <f>B90</f>
        <v>24</v>
      </c>
      <c r="H6" s="116">
        <f>B91</f>
        <v>20</v>
      </c>
      <c r="I6" s="116">
        <f>B92</f>
        <v>3</v>
      </c>
      <c r="J6" s="108">
        <f>B93</f>
        <v>1</v>
      </c>
      <c r="K6" s="108">
        <f>B94</f>
        <v>1</v>
      </c>
      <c r="L6" s="110">
        <f>B95</f>
        <v>3</v>
      </c>
      <c r="M6" s="108">
        <f>B96</f>
        <v>4</v>
      </c>
      <c r="N6" s="108">
        <f>B97</f>
        <v>1</v>
      </c>
      <c r="O6" s="110">
        <f>B98</f>
        <v>1</v>
      </c>
      <c r="P6" s="112">
        <f>B99</f>
        <v>0</v>
      </c>
      <c r="Q6" s="201">
        <f aca="true" t="shared" si="0" ref="Q6:Q22">(G6+L6+M6-P6)*((G6+I6+(2*J6)+(3*K6))+(0.26*(L6+M6))+(0.52*N6))/(E6+L6+N6)</f>
        <v>20.085660377358494</v>
      </c>
      <c r="R6" s="259"/>
      <c r="S6" s="62"/>
      <c r="T6" s="62"/>
      <c r="U6" s="62"/>
      <c r="V6" s="7"/>
      <c r="W6" s="7"/>
      <c r="X6" s="7"/>
      <c r="Y6" s="7"/>
      <c r="Z6" s="7"/>
    </row>
    <row r="7" spans="1:26" s="14" customFormat="1" ht="18" customHeight="1" hidden="1">
      <c r="A7" s="105">
        <f>A102</f>
        <v>0</v>
      </c>
      <c r="B7" s="113" t="e">
        <f>B102</f>
        <v>#DIV/0!</v>
      </c>
      <c r="C7" s="113" t="e">
        <f>C102</f>
        <v>#DIV/0!</v>
      </c>
      <c r="D7" s="113" t="e">
        <f>D102</f>
        <v>#DIV/0!</v>
      </c>
      <c r="E7" s="110">
        <f>B103</f>
        <v>0</v>
      </c>
      <c r="F7" s="110">
        <f>B104</f>
        <v>0</v>
      </c>
      <c r="G7" s="110">
        <f>B105</f>
        <v>0</v>
      </c>
      <c r="H7" s="110">
        <f>B106</f>
        <v>0</v>
      </c>
      <c r="I7" s="110">
        <f>B107</f>
        <v>0</v>
      </c>
      <c r="J7" s="110">
        <f>B108</f>
        <v>0</v>
      </c>
      <c r="K7" s="110">
        <f>B109</f>
        <v>0</v>
      </c>
      <c r="L7" s="110">
        <f>B110</f>
        <v>0</v>
      </c>
      <c r="M7" s="110">
        <f>B111</f>
        <v>0</v>
      </c>
      <c r="N7" s="110">
        <f>B112</f>
        <v>0</v>
      </c>
      <c r="O7" s="110">
        <f>B113</f>
        <v>0</v>
      </c>
      <c r="P7" s="112">
        <f>C113</f>
        <v>0</v>
      </c>
      <c r="Q7" s="114" t="e">
        <f t="shared" si="0"/>
        <v>#DIV/0!</v>
      </c>
      <c r="R7" s="259"/>
      <c r="S7" s="64"/>
      <c r="T7" s="64"/>
      <c r="U7" s="64"/>
      <c r="V7" s="13"/>
      <c r="W7" s="13"/>
      <c r="X7" s="13"/>
      <c r="Y7" s="13"/>
      <c r="Z7" s="13"/>
    </row>
    <row r="8" spans="1:26" s="58" customFormat="1" ht="18" customHeight="1" thickBot="1">
      <c r="A8" s="105" t="str">
        <f>A117</f>
        <v>FRANZEN</v>
      </c>
      <c r="B8" s="119">
        <f>B117</f>
        <v>0.5882352941176471</v>
      </c>
      <c r="C8" s="107">
        <f>C117</f>
        <v>0.7843137254901961</v>
      </c>
      <c r="D8" s="107">
        <f>D117</f>
        <v>0.6538461538461539</v>
      </c>
      <c r="E8" s="109">
        <f>B118</f>
        <v>51</v>
      </c>
      <c r="F8" s="116">
        <f>B119</f>
        <v>24</v>
      </c>
      <c r="G8" s="108">
        <f>B120</f>
        <v>30</v>
      </c>
      <c r="H8" s="108">
        <f>B121</f>
        <v>23</v>
      </c>
      <c r="I8" s="108">
        <f>B122</f>
        <v>2</v>
      </c>
      <c r="J8" s="108">
        <f>B123</f>
        <v>1</v>
      </c>
      <c r="K8" s="108">
        <f>B124</f>
        <v>2</v>
      </c>
      <c r="L8" s="110">
        <f>B125</f>
        <v>1</v>
      </c>
      <c r="M8" s="108">
        <f>B126</f>
        <v>3</v>
      </c>
      <c r="N8" s="110">
        <f>B127</f>
        <v>0</v>
      </c>
      <c r="O8" s="110">
        <f>B128</f>
        <v>1</v>
      </c>
      <c r="P8" s="112">
        <f>B129</f>
        <v>1</v>
      </c>
      <c r="Q8" s="201">
        <f t="shared" si="0"/>
        <v>26.044615384615383</v>
      </c>
      <c r="R8" s="260"/>
      <c r="S8" s="66"/>
      <c r="T8" s="100"/>
      <c r="U8" s="66"/>
      <c r="V8" s="57"/>
      <c r="W8" s="57"/>
      <c r="X8" s="57"/>
      <c r="Y8" s="57"/>
      <c r="Z8" s="57"/>
    </row>
    <row r="9" spans="1:26" s="8" customFormat="1" ht="18" customHeight="1" thickBot="1">
      <c r="A9" s="105" t="str">
        <f>A132</f>
        <v>GAYER</v>
      </c>
      <c r="B9" s="113">
        <f>B132</f>
        <v>0.4909090909090909</v>
      </c>
      <c r="C9" s="113">
        <f>C132</f>
        <v>0.6909090909090909</v>
      </c>
      <c r="D9" s="113">
        <f>D132</f>
        <v>0.5614035087719298</v>
      </c>
      <c r="E9" s="109">
        <f>B133</f>
        <v>55</v>
      </c>
      <c r="F9" s="108">
        <f>B134</f>
        <v>29</v>
      </c>
      <c r="G9" s="108">
        <f>B135</f>
        <v>27</v>
      </c>
      <c r="H9" s="116">
        <f>B136</f>
        <v>16</v>
      </c>
      <c r="I9" s="108">
        <f>B137</f>
        <v>4</v>
      </c>
      <c r="J9" s="109">
        <f>B138</f>
        <v>2</v>
      </c>
      <c r="K9" s="108">
        <f>B139</f>
        <v>1</v>
      </c>
      <c r="L9" s="110">
        <f>B140</f>
        <v>2</v>
      </c>
      <c r="M9" s="108">
        <f>B141</f>
        <v>3</v>
      </c>
      <c r="N9" s="108">
        <f>B142</f>
        <v>1</v>
      </c>
      <c r="O9" s="110">
        <f>B143</f>
        <v>1</v>
      </c>
      <c r="P9" s="112">
        <f>B144</f>
        <v>0</v>
      </c>
      <c r="Q9" s="201">
        <f t="shared" si="0"/>
        <v>21.969655172413795</v>
      </c>
      <c r="R9" s="260"/>
      <c r="S9" s="62"/>
      <c r="T9" s="62"/>
      <c r="U9" s="62"/>
      <c r="V9" s="7"/>
      <c r="W9" s="7"/>
      <c r="X9" s="7"/>
      <c r="Y9" s="7"/>
      <c r="Z9" s="7"/>
    </row>
    <row r="10" spans="1:26" s="8" customFormat="1" ht="18.75" thickBot="1">
      <c r="A10" s="105" t="str">
        <f>A147</f>
        <v>GROFF</v>
      </c>
      <c r="B10" s="107">
        <f>B147</f>
        <v>0.5490196078431373</v>
      </c>
      <c r="C10" s="113">
        <f>C147</f>
        <v>0.5686274509803921</v>
      </c>
      <c r="D10" s="113">
        <f>D147</f>
        <v>0.5740740740740741</v>
      </c>
      <c r="E10" s="109">
        <f>B148</f>
        <v>51</v>
      </c>
      <c r="F10" s="116">
        <f>B149</f>
        <v>22</v>
      </c>
      <c r="G10" s="116">
        <f>B150</f>
        <v>28</v>
      </c>
      <c r="H10" s="116">
        <f>B151</f>
        <v>14</v>
      </c>
      <c r="I10" s="110">
        <f>B152</f>
        <v>1</v>
      </c>
      <c r="J10" s="110">
        <f>B153</f>
        <v>0</v>
      </c>
      <c r="K10" s="110">
        <f>B154</f>
        <v>0</v>
      </c>
      <c r="L10" s="110">
        <f>B155</f>
        <v>3</v>
      </c>
      <c r="M10" s="110">
        <f>B156</f>
        <v>0</v>
      </c>
      <c r="N10" s="108">
        <f>B157</f>
        <v>1</v>
      </c>
      <c r="O10" s="188">
        <f>B158</f>
        <v>2</v>
      </c>
      <c r="P10" s="187">
        <f>B159</f>
        <v>2</v>
      </c>
      <c r="Q10" s="114">
        <f t="shared" si="0"/>
        <v>15.976363636363637</v>
      </c>
      <c r="R10" s="259"/>
      <c r="S10" s="62"/>
      <c r="T10" s="62"/>
      <c r="U10" s="62"/>
      <c r="V10" s="7"/>
      <c r="W10" s="7"/>
      <c r="X10" s="7"/>
      <c r="Y10" s="7"/>
      <c r="Z10" s="7"/>
    </row>
    <row r="11" spans="1:26" s="99" customFormat="1" ht="21.75" thickBot="1">
      <c r="A11" s="105" t="str">
        <f>A162</f>
        <v>GUERNSEY</v>
      </c>
      <c r="B11" s="144">
        <f>B162</f>
        <v>0.673469387755102</v>
      </c>
      <c r="C11" s="144">
        <f>C162</f>
        <v>1.0408163265306123</v>
      </c>
      <c r="D11" s="190">
        <f>D162</f>
        <v>0.7735849056603774</v>
      </c>
      <c r="E11" s="108">
        <f>B163</f>
        <v>49</v>
      </c>
      <c r="F11" s="108">
        <f>B164</f>
        <v>29</v>
      </c>
      <c r="G11" s="116">
        <f>B165</f>
        <v>33</v>
      </c>
      <c r="H11" s="109">
        <f>B166</f>
        <v>31</v>
      </c>
      <c r="I11" s="108">
        <f>B167</f>
        <v>4</v>
      </c>
      <c r="J11" s="108">
        <f>B168</f>
        <v>1</v>
      </c>
      <c r="K11" s="109">
        <f>B169</f>
        <v>4</v>
      </c>
      <c r="L11" s="108">
        <f>B170</f>
        <v>4</v>
      </c>
      <c r="M11" s="108">
        <f>B171</f>
        <v>4</v>
      </c>
      <c r="N11" s="110">
        <f>B172</f>
        <v>0</v>
      </c>
      <c r="O11" s="110">
        <f>B173</f>
        <v>1</v>
      </c>
      <c r="P11" s="112">
        <f>B174</f>
        <v>0</v>
      </c>
      <c r="Q11" s="139">
        <f t="shared" si="0"/>
        <v>41.061886792452825</v>
      </c>
      <c r="R11" s="260">
        <v>3</v>
      </c>
      <c r="S11" s="97"/>
      <c r="T11" s="97"/>
      <c r="U11" s="97"/>
      <c r="V11" s="98"/>
      <c r="W11" s="98"/>
      <c r="X11" s="98"/>
      <c r="Y11" s="98"/>
      <c r="Z11" s="98"/>
    </row>
    <row r="12" spans="1:26" s="16" customFormat="1" ht="16.5" hidden="1" thickBot="1">
      <c r="A12" s="105">
        <f>A177</f>
        <v>0</v>
      </c>
      <c r="B12" s="113" t="e">
        <f>B177</f>
        <v>#DIV/0!</v>
      </c>
      <c r="C12" s="113" t="e">
        <f>C177</f>
        <v>#DIV/0!</v>
      </c>
      <c r="D12" s="113" t="e">
        <f>D177</f>
        <v>#DIV/0!</v>
      </c>
      <c r="E12" s="110">
        <f>B178</f>
        <v>0</v>
      </c>
      <c r="F12" s="110">
        <f>B179</f>
        <v>0</v>
      </c>
      <c r="G12" s="110">
        <f>B180</f>
        <v>0</v>
      </c>
      <c r="H12" s="110">
        <f>B181</f>
        <v>0</v>
      </c>
      <c r="I12" s="110">
        <f>B182</f>
        <v>0</v>
      </c>
      <c r="J12" s="110">
        <f>B183</f>
        <v>0</v>
      </c>
      <c r="K12" s="110">
        <f>B184</f>
        <v>0</v>
      </c>
      <c r="L12" s="110">
        <f>B185</f>
        <v>0</v>
      </c>
      <c r="M12" s="110">
        <f>B186</f>
        <v>0</v>
      </c>
      <c r="N12" s="110">
        <f>B187</f>
        <v>0</v>
      </c>
      <c r="O12" s="110">
        <f>B188</f>
        <v>0</v>
      </c>
      <c r="P12" s="112">
        <f>C188</f>
        <v>0</v>
      </c>
      <c r="Q12" s="114" t="e">
        <f t="shared" si="0"/>
        <v>#DIV/0!</v>
      </c>
      <c r="R12" s="259"/>
      <c r="S12" s="65"/>
      <c r="T12" s="65"/>
      <c r="U12" s="65"/>
      <c r="V12" s="15"/>
      <c r="W12" s="15"/>
      <c r="X12" s="15"/>
      <c r="Y12" s="15"/>
      <c r="Z12" s="15"/>
    </row>
    <row r="13" spans="1:26" s="58" customFormat="1" ht="18.75" thickBot="1">
      <c r="A13" s="105" t="str">
        <f>A192</f>
        <v>HART</v>
      </c>
      <c r="B13" s="107">
        <f>B192</f>
        <v>0.5625</v>
      </c>
      <c r="C13" s="113">
        <f>C192</f>
        <v>0.625</v>
      </c>
      <c r="D13" s="107">
        <f>D192</f>
        <v>0.6410256410256411</v>
      </c>
      <c r="E13" s="110">
        <f>B193</f>
        <v>32</v>
      </c>
      <c r="F13" s="110">
        <f>B194</f>
        <v>17</v>
      </c>
      <c r="G13" s="116">
        <f>B195</f>
        <v>18</v>
      </c>
      <c r="H13" s="116">
        <f>B196</f>
        <v>14</v>
      </c>
      <c r="I13" s="116">
        <f>B197</f>
        <v>2</v>
      </c>
      <c r="J13" s="110">
        <f>B198</f>
        <v>0</v>
      </c>
      <c r="K13" s="110">
        <f>B199</f>
        <v>0</v>
      </c>
      <c r="L13" s="109">
        <f>B200</f>
        <v>7</v>
      </c>
      <c r="M13" s="110">
        <f>B201</f>
        <v>0</v>
      </c>
      <c r="N13" s="108">
        <f>B202</f>
        <v>1</v>
      </c>
      <c r="O13" s="118">
        <f>B203</f>
        <v>2</v>
      </c>
      <c r="P13" s="112">
        <f>+B204</f>
        <v>0</v>
      </c>
      <c r="Q13" s="114">
        <f t="shared" si="0"/>
        <v>13.9625</v>
      </c>
      <c r="R13" s="259"/>
      <c r="S13" s="66"/>
      <c r="T13" s="66"/>
      <c r="U13" s="66"/>
      <c r="V13" s="57"/>
      <c r="W13" s="57"/>
      <c r="X13" s="57"/>
      <c r="Y13" s="57"/>
      <c r="Z13" s="57"/>
    </row>
    <row r="14" spans="1:26" s="8" customFormat="1" ht="15.75" hidden="1" thickBot="1">
      <c r="A14" s="105" t="str">
        <f>A207</f>
        <v>HENNIG</v>
      </c>
      <c r="B14" s="113" t="e">
        <f>B207</f>
        <v>#DIV/0!</v>
      </c>
      <c r="C14" s="113" t="e">
        <f>C207</f>
        <v>#DIV/0!</v>
      </c>
      <c r="D14" s="113" t="e">
        <f>D207</f>
        <v>#DIV/0!</v>
      </c>
      <c r="E14" s="110">
        <f>B208</f>
        <v>0</v>
      </c>
      <c r="F14" s="110">
        <f>B209</f>
        <v>0</v>
      </c>
      <c r="G14" s="110">
        <f>B210</f>
        <v>0</v>
      </c>
      <c r="H14" s="110">
        <f>B211</f>
        <v>0</v>
      </c>
      <c r="I14" s="110">
        <f>B212</f>
        <v>0</v>
      </c>
      <c r="J14" s="110">
        <f>B213</f>
        <v>0</v>
      </c>
      <c r="K14" s="110">
        <f>B214</f>
        <v>0</v>
      </c>
      <c r="L14" s="110">
        <f>B215</f>
        <v>0</v>
      </c>
      <c r="M14" s="110">
        <f>B216</f>
        <v>0</v>
      </c>
      <c r="N14" s="110">
        <f>B217</f>
        <v>0</v>
      </c>
      <c r="O14" s="110">
        <f>B218</f>
        <v>0</v>
      </c>
      <c r="P14" s="112">
        <f>C218</f>
        <v>0</v>
      </c>
      <c r="Q14" s="114" t="e">
        <f t="shared" si="0"/>
        <v>#DIV/0!</v>
      </c>
      <c r="R14" s="259"/>
      <c r="S14" s="62"/>
      <c r="T14" s="62"/>
      <c r="U14" s="62"/>
      <c r="V14" s="7"/>
      <c r="W14" s="7"/>
      <c r="X14" s="7"/>
      <c r="Y14" s="7"/>
      <c r="Z14" s="7"/>
    </row>
    <row r="15" spans="1:26" s="99" customFormat="1" ht="21.75" thickBot="1">
      <c r="A15" s="257" t="str">
        <f>A222</f>
        <v>KAUFFMANN</v>
      </c>
      <c r="B15" s="106">
        <f>B222</f>
        <v>0.6491228070175439</v>
      </c>
      <c r="C15" s="117">
        <f>C222</f>
        <v>1.2280701754385965</v>
      </c>
      <c r="D15" s="106">
        <f>D222</f>
        <v>0.7096774193548387</v>
      </c>
      <c r="E15" s="109">
        <f>B223</f>
        <v>57</v>
      </c>
      <c r="F15" s="109">
        <f>B224</f>
        <v>34</v>
      </c>
      <c r="G15" s="115">
        <f>B225</f>
        <v>37</v>
      </c>
      <c r="H15" s="115">
        <f>B226</f>
        <v>41</v>
      </c>
      <c r="I15" s="189">
        <f>B227</f>
        <v>7</v>
      </c>
      <c r="J15" s="115">
        <f>B228</f>
        <v>4</v>
      </c>
      <c r="K15" s="115">
        <f>B229</f>
        <v>6</v>
      </c>
      <c r="L15" s="108">
        <f>B230</f>
        <v>5</v>
      </c>
      <c r="M15" s="116">
        <f>B231</f>
        <v>2</v>
      </c>
      <c r="N15" s="108">
        <f>B232</f>
        <v>1</v>
      </c>
      <c r="O15" s="110">
        <f>B233</f>
        <v>0</v>
      </c>
      <c r="P15" s="187">
        <f>B234</f>
        <v>2</v>
      </c>
      <c r="Q15" s="120">
        <f t="shared" si="0"/>
        <v>48.22666666666666</v>
      </c>
      <c r="R15" s="261">
        <v>2</v>
      </c>
      <c r="S15" s="97"/>
      <c r="T15" s="97"/>
      <c r="U15" s="97"/>
      <c r="V15" s="98"/>
      <c r="W15" s="98"/>
      <c r="X15" s="98"/>
      <c r="Y15" s="98"/>
      <c r="Z15" s="98"/>
    </row>
    <row r="16" spans="1:26" s="18" customFormat="1" ht="21.75" thickBot="1">
      <c r="A16" s="105" t="str">
        <f>A237</f>
        <v>KRAUS</v>
      </c>
      <c r="B16" s="107">
        <f>B237</f>
        <v>0.5111111111111111</v>
      </c>
      <c r="C16" s="119">
        <f>C237</f>
        <v>1</v>
      </c>
      <c r="D16" s="119">
        <f>D237</f>
        <v>0.6727272727272727</v>
      </c>
      <c r="E16" s="116">
        <f>B238</f>
        <v>45</v>
      </c>
      <c r="F16" s="109">
        <f>B239</f>
        <v>33</v>
      </c>
      <c r="G16" s="116">
        <f>B240</f>
        <v>23</v>
      </c>
      <c r="H16" s="108">
        <f>B241</f>
        <v>25</v>
      </c>
      <c r="I16" s="108">
        <f>B242</f>
        <v>4</v>
      </c>
      <c r="J16" s="110">
        <f>B243</f>
        <v>0</v>
      </c>
      <c r="K16" s="115">
        <f>B244</f>
        <v>6</v>
      </c>
      <c r="L16" s="115">
        <f>B245</f>
        <v>10</v>
      </c>
      <c r="M16" s="108">
        <f>B246</f>
        <v>4</v>
      </c>
      <c r="N16" s="109">
        <f>B247</f>
        <v>3</v>
      </c>
      <c r="O16" s="110">
        <f>B248</f>
        <v>0</v>
      </c>
      <c r="P16" s="112">
        <f>B249</f>
        <v>0</v>
      </c>
      <c r="Q16" s="266">
        <f t="shared" si="0"/>
        <v>32.02413793103448</v>
      </c>
      <c r="R16" s="261"/>
      <c r="S16" s="96"/>
      <c r="T16" s="67"/>
      <c r="U16" s="67"/>
      <c r="V16" s="17"/>
      <c r="W16" s="17"/>
      <c r="X16" s="17"/>
      <c r="Y16" s="17"/>
      <c r="Z16" s="17"/>
    </row>
    <row r="17" spans="1:26" s="14" customFormat="1" ht="13.5" customHeight="1" hidden="1">
      <c r="A17" s="105" t="str">
        <f>A252</f>
        <v>LANG</v>
      </c>
      <c r="B17" s="113" t="e">
        <f>B252</f>
        <v>#DIV/0!</v>
      </c>
      <c r="C17" s="113" t="e">
        <f>C252</f>
        <v>#DIV/0!</v>
      </c>
      <c r="D17" s="113" t="e">
        <f>D252</f>
        <v>#DIV/0!</v>
      </c>
      <c r="E17" s="110">
        <f>B253</f>
        <v>0</v>
      </c>
      <c r="F17" s="110">
        <f>B254</f>
        <v>0</v>
      </c>
      <c r="G17" s="110">
        <f>B255</f>
        <v>0</v>
      </c>
      <c r="H17" s="110">
        <f>B256</f>
        <v>0</v>
      </c>
      <c r="I17" s="110">
        <f>B257</f>
        <v>0</v>
      </c>
      <c r="J17" s="110">
        <f>B258</f>
        <v>0</v>
      </c>
      <c r="K17" s="110">
        <f>B259</f>
        <v>0</v>
      </c>
      <c r="L17" s="110">
        <f>B260</f>
        <v>0</v>
      </c>
      <c r="M17" s="110">
        <f>B261</f>
        <v>0</v>
      </c>
      <c r="N17" s="110">
        <f>B262</f>
        <v>0</v>
      </c>
      <c r="O17" s="110">
        <f>B263</f>
        <v>0</v>
      </c>
      <c r="P17" s="112">
        <f>C263</f>
        <v>0</v>
      </c>
      <c r="Q17" s="114" t="e">
        <f t="shared" si="0"/>
        <v>#DIV/0!</v>
      </c>
      <c r="R17" s="259"/>
      <c r="S17" s="64"/>
      <c r="T17" s="64"/>
      <c r="U17" s="64"/>
      <c r="V17" s="13"/>
      <c r="W17" s="13"/>
      <c r="X17" s="13"/>
      <c r="Y17" s="13"/>
      <c r="Z17" s="13"/>
    </row>
    <row r="18" spans="1:26" s="58" customFormat="1" ht="12.75" thickBot="1">
      <c r="A18" s="268" t="str">
        <f>A267</f>
        <v>MAKI</v>
      </c>
      <c r="B18" s="269">
        <f>B267</f>
        <v>0.38461538461538464</v>
      </c>
      <c r="C18" s="269">
        <f>C267</f>
        <v>0.38461538461538464</v>
      </c>
      <c r="D18" s="269">
        <f>D267</f>
        <v>0.5</v>
      </c>
      <c r="E18" s="272">
        <f>B268</f>
        <v>13</v>
      </c>
      <c r="F18" s="271">
        <f>B269</f>
        <v>4</v>
      </c>
      <c r="G18" s="271">
        <f>B270</f>
        <v>5</v>
      </c>
      <c r="H18" s="271">
        <f>B271</f>
        <v>3</v>
      </c>
      <c r="I18" s="271">
        <f>B272</f>
        <v>0</v>
      </c>
      <c r="J18" s="271">
        <f>B273</f>
        <v>0</v>
      </c>
      <c r="K18" s="271">
        <f>B274</f>
        <v>0</v>
      </c>
      <c r="L18" s="271">
        <f>B275</f>
        <v>3</v>
      </c>
      <c r="M18" s="271">
        <f>B276</f>
        <v>0</v>
      </c>
      <c r="N18" s="271">
        <f>B277</f>
        <v>0</v>
      </c>
      <c r="O18" s="271">
        <f>B278</f>
        <v>0</v>
      </c>
      <c r="P18" s="273">
        <f>B279</f>
        <v>0</v>
      </c>
      <c r="Q18" s="276">
        <f t="shared" si="0"/>
        <v>2.89</v>
      </c>
      <c r="R18" s="275"/>
      <c r="S18" s="66"/>
      <c r="T18" s="66"/>
      <c r="U18" s="66"/>
      <c r="V18" s="57"/>
      <c r="W18" s="57"/>
      <c r="X18" s="57"/>
      <c r="Y18" s="57"/>
      <c r="Z18" s="57"/>
    </row>
    <row r="19" spans="1:26" s="8" customFormat="1" ht="18.75" customHeight="1" thickBot="1">
      <c r="A19" s="256" t="str">
        <f>A282</f>
        <v>POINTER</v>
      </c>
      <c r="B19" s="119">
        <f>B282</f>
        <v>0.5932203389830508</v>
      </c>
      <c r="C19" s="106">
        <f>C282</f>
        <v>1.11864406779661</v>
      </c>
      <c r="D19" s="106">
        <f>D282</f>
        <v>0.7384615384615385</v>
      </c>
      <c r="E19" s="111">
        <f>B283</f>
        <v>59</v>
      </c>
      <c r="F19" s="115">
        <f>B284</f>
        <v>39</v>
      </c>
      <c r="G19" s="109">
        <f>B285</f>
        <v>35</v>
      </c>
      <c r="H19" s="109">
        <f>B286</f>
        <v>35</v>
      </c>
      <c r="I19" s="115">
        <f>B287</f>
        <v>8</v>
      </c>
      <c r="J19" s="115">
        <f>B288</f>
        <v>4</v>
      </c>
      <c r="K19" s="109">
        <f>B289</f>
        <v>5</v>
      </c>
      <c r="L19" s="109">
        <f>B290</f>
        <v>6</v>
      </c>
      <c r="M19" s="115">
        <f>B291</f>
        <v>7</v>
      </c>
      <c r="N19" s="111">
        <f>B292</f>
        <v>4</v>
      </c>
      <c r="O19" s="110">
        <f>B293</f>
        <v>0</v>
      </c>
      <c r="P19" s="112">
        <f>B294</f>
        <v>0</v>
      </c>
      <c r="Q19" s="229">
        <f t="shared" si="0"/>
        <v>49.711304347826086</v>
      </c>
      <c r="R19" s="262">
        <v>1</v>
      </c>
      <c r="S19" s="96"/>
      <c r="T19" s="62"/>
      <c r="U19" s="62"/>
      <c r="V19" s="7"/>
      <c r="W19" s="7"/>
      <c r="X19" s="7"/>
      <c r="Y19" s="7"/>
      <c r="Z19" s="7"/>
    </row>
    <row r="20" spans="1:26" s="8" customFormat="1" ht="21.75" thickBot="1">
      <c r="A20" s="105" t="str">
        <f>A297</f>
        <v>RODILITZ</v>
      </c>
      <c r="B20" s="117">
        <f>B297</f>
        <v>0.7058823529411765</v>
      </c>
      <c r="C20" s="113">
        <f>C297</f>
        <v>0.7058823529411765</v>
      </c>
      <c r="D20" s="106">
        <f>D297</f>
        <v>0.7619047619047619</v>
      </c>
      <c r="E20" s="110">
        <f>B298</f>
        <v>34</v>
      </c>
      <c r="F20" s="116">
        <f>B299</f>
        <v>22</v>
      </c>
      <c r="G20" s="116">
        <f>B300</f>
        <v>24</v>
      </c>
      <c r="H20" s="116">
        <f>B301</f>
        <v>19</v>
      </c>
      <c r="I20" s="110">
        <f>B302</f>
        <v>0</v>
      </c>
      <c r="J20" s="110">
        <f>B303</f>
        <v>0</v>
      </c>
      <c r="K20" s="110">
        <f>B304</f>
        <v>0</v>
      </c>
      <c r="L20" s="109">
        <f>B305</f>
        <v>8</v>
      </c>
      <c r="M20" s="110">
        <f>B306</f>
        <v>0</v>
      </c>
      <c r="N20" s="110">
        <f>B307</f>
        <v>0</v>
      </c>
      <c r="O20" s="110">
        <f>B308</f>
        <v>0</v>
      </c>
      <c r="P20" s="112">
        <f>B309</f>
        <v>0</v>
      </c>
      <c r="Q20" s="201">
        <f t="shared" si="0"/>
        <v>19.87047619047619</v>
      </c>
      <c r="R20" s="259"/>
      <c r="S20" s="62"/>
      <c r="T20" s="62"/>
      <c r="U20" s="62"/>
      <c r="V20" s="7"/>
      <c r="W20" s="7"/>
      <c r="X20" s="7"/>
      <c r="Y20" s="7"/>
      <c r="Z20" s="7"/>
    </row>
    <row r="21" spans="1:26" s="8" customFormat="1" ht="15.75" hidden="1" thickBot="1">
      <c r="A21" s="105">
        <f>A312</f>
        <v>0</v>
      </c>
      <c r="B21" s="113" t="e">
        <f>B312</f>
        <v>#DIV/0!</v>
      </c>
      <c r="C21" s="113" t="e">
        <f>C312</f>
        <v>#DIV/0!</v>
      </c>
      <c r="D21" s="113" t="e">
        <f>D312</f>
        <v>#DIV/0!</v>
      </c>
      <c r="E21" s="110">
        <f>B313</f>
        <v>0</v>
      </c>
      <c r="F21" s="110">
        <f>B314</f>
        <v>0</v>
      </c>
      <c r="G21" s="110">
        <f>B315</f>
        <v>0</v>
      </c>
      <c r="H21" s="110">
        <f>B316</f>
        <v>0</v>
      </c>
      <c r="I21" s="110">
        <f>B317</f>
        <v>0</v>
      </c>
      <c r="J21" s="110">
        <f>B318</f>
        <v>0</v>
      </c>
      <c r="K21" s="110">
        <f>B319</f>
        <v>0</v>
      </c>
      <c r="L21" s="110">
        <f>B320</f>
        <v>0</v>
      </c>
      <c r="M21" s="110">
        <f>B321</f>
        <v>0</v>
      </c>
      <c r="N21" s="110">
        <f>B322</f>
        <v>0</v>
      </c>
      <c r="O21" s="110">
        <f>B323</f>
        <v>0</v>
      </c>
      <c r="P21" s="112">
        <f>C323</f>
        <v>0</v>
      </c>
      <c r="Q21" s="114" t="e">
        <f t="shared" si="0"/>
        <v>#DIV/0!</v>
      </c>
      <c r="R21" s="259"/>
      <c r="S21" s="62"/>
      <c r="T21" s="62"/>
      <c r="U21" s="62"/>
      <c r="V21" s="7"/>
      <c r="W21" s="7"/>
      <c r="X21" s="7"/>
      <c r="Y21" s="7"/>
      <c r="Z21" s="7"/>
    </row>
    <row r="22" spans="1:26" s="99" customFormat="1" ht="18">
      <c r="A22" s="105" t="str">
        <f>A327</f>
        <v>WALTERS, P.</v>
      </c>
      <c r="B22" s="106">
        <f>B327</f>
        <v>0.6111111111111112</v>
      </c>
      <c r="C22" s="107">
        <f>C327</f>
        <v>0.8611111111111112</v>
      </c>
      <c r="D22" s="119">
        <f>D327</f>
        <v>0.6829268292682927</v>
      </c>
      <c r="E22" s="110">
        <f>B328</f>
        <v>36</v>
      </c>
      <c r="F22" s="110">
        <f>B329</f>
        <v>10</v>
      </c>
      <c r="G22" s="116">
        <f>B330</f>
        <v>22</v>
      </c>
      <c r="H22" s="116">
        <f>B331</f>
        <v>19</v>
      </c>
      <c r="I22" s="116">
        <f>B332</f>
        <v>2</v>
      </c>
      <c r="J22" s="109">
        <f>B333</f>
        <v>2</v>
      </c>
      <c r="K22" s="116">
        <f>B334</f>
        <v>1</v>
      </c>
      <c r="L22" s="108">
        <f>B335</f>
        <v>5</v>
      </c>
      <c r="M22" s="110">
        <f>B336</f>
        <v>1</v>
      </c>
      <c r="N22" s="108">
        <f>B337</f>
        <v>2</v>
      </c>
      <c r="O22" s="138">
        <f>B338</f>
        <v>1</v>
      </c>
      <c r="P22" s="112">
        <f>B339</f>
        <v>0</v>
      </c>
      <c r="Q22" s="202">
        <f t="shared" si="0"/>
        <v>21.879069767441862</v>
      </c>
      <c r="R22" s="259"/>
      <c r="S22" s="97"/>
      <c r="T22" s="97"/>
      <c r="U22" s="97"/>
      <c r="V22" s="98"/>
      <c r="W22" s="98"/>
      <c r="X22" s="98"/>
      <c r="Y22" s="98"/>
      <c r="Z22" s="98"/>
    </row>
    <row r="23" spans="1:26" s="8" customFormat="1" ht="12">
      <c r="A23" s="268" t="str">
        <f>A342</f>
        <v>Walters, B.</v>
      </c>
      <c r="B23" s="269">
        <f>B342</f>
        <v>0.47368421052631576</v>
      </c>
      <c r="C23" s="270">
        <f>C342</f>
        <v>0.8421052631578947</v>
      </c>
      <c r="D23" s="269">
        <f>D342</f>
        <v>0.5714285714285714</v>
      </c>
      <c r="E23" s="271">
        <f>B343</f>
        <v>19</v>
      </c>
      <c r="F23" s="271">
        <f>B344</f>
        <v>13</v>
      </c>
      <c r="G23" s="271">
        <f>B345</f>
        <v>9</v>
      </c>
      <c r="H23" s="271">
        <f>B346</f>
        <v>9</v>
      </c>
      <c r="I23" s="138">
        <f>B347</f>
        <v>5</v>
      </c>
      <c r="J23" s="138">
        <f>B348</f>
        <v>1</v>
      </c>
      <c r="K23" s="271">
        <f>B349</f>
        <v>0</v>
      </c>
      <c r="L23" s="271">
        <f>B350</f>
        <v>2</v>
      </c>
      <c r="M23" s="271">
        <f>B351</f>
        <v>1</v>
      </c>
      <c r="N23" s="138">
        <f>B352</f>
        <v>1</v>
      </c>
      <c r="O23" s="272">
        <f>B353</f>
        <v>1</v>
      </c>
      <c r="P23" s="273">
        <f>B354</f>
        <v>0</v>
      </c>
      <c r="Q23" s="274">
        <f>(G23+L23+M23-P23)*((G23+I23+(2*J23)+(3*K23))+(0.26*(L23+M23))+(0.52*N23))/(E23+L23+N23)</f>
        <v>9.436363636363637</v>
      </c>
      <c r="R23" s="275"/>
      <c r="S23" s="62"/>
      <c r="T23" s="62"/>
      <c r="U23" s="62"/>
      <c r="V23" s="7"/>
      <c r="W23" s="7"/>
      <c r="X23" s="7"/>
      <c r="Y23" s="7"/>
      <c r="Z23" s="7"/>
    </row>
    <row r="24" spans="1:26" s="14" customFormat="1" ht="21">
      <c r="A24" s="105" t="str">
        <f>A357</f>
        <v>WIEDERHOLT</v>
      </c>
      <c r="B24" s="119">
        <f>B357</f>
        <v>0.6101694915254238</v>
      </c>
      <c r="C24" s="119">
        <f>C357</f>
        <v>0.9322033898305084</v>
      </c>
      <c r="D24" s="107">
        <f>D357</f>
        <v>0.6610169491525424</v>
      </c>
      <c r="E24" s="111">
        <f>B358</f>
        <v>59</v>
      </c>
      <c r="F24" s="109">
        <f>B359</f>
        <v>31</v>
      </c>
      <c r="G24" s="109">
        <f>B360</f>
        <v>36</v>
      </c>
      <c r="H24" s="108">
        <f>B361</f>
        <v>27</v>
      </c>
      <c r="I24" s="108">
        <f>B362</f>
        <v>4</v>
      </c>
      <c r="J24" s="189">
        <f>B363</f>
        <v>3</v>
      </c>
      <c r="K24" s="108">
        <f>B364</f>
        <v>3</v>
      </c>
      <c r="L24" s="110">
        <f>B365</f>
        <v>0</v>
      </c>
      <c r="M24" s="108">
        <f>B366</f>
        <v>3</v>
      </c>
      <c r="N24" s="108">
        <f>B367</f>
        <v>1</v>
      </c>
      <c r="O24" s="110">
        <f>B368</f>
        <v>1</v>
      </c>
      <c r="P24" s="265">
        <f>B369</f>
        <v>1</v>
      </c>
      <c r="Q24" s="267">
        <f>(G24+L24+M24-P24)*((G24+I24+(2*J24)+(3*K24))+(0.26*(L24+M24))+(0.52*N24))/(E24+L24+N24)</f>
        <v>35.656666666666666</v>
      </c>
      <c r="R24" s="263"/>
      <c r="S24" s="64"/>
      <c r="T24" s="64"/>
      <c r="U24" s="64"/>
      <c r="V24" s="13"/>
      <c r="W24" s="13"/>
      <c r="X24" s="13"/>
      <c r="Y24" s="13"/>
      <c r="Z24" s="13"/>
    </row>
    <row r="25" spans="1:26" s="20" customFormat="1" ht="15" hidden="1">
      <c r="A25" s="105" t="str">
        <f>A372</f>
        <v>Misc.</v>
      </c>
      <c r="B25" s="121" t="e">
        <f>B372</f>
        <v>#DIV/0!</v>
      </c>
      <c r="C25" s="121" t="e">
        <f>C372</f>
        <v>#DIV/0!</v>
      </c>
      <c r="D25" s="121" t="e">
        <f>D372</f>
        <v>#DIV/0!</v>
      </c>
      <c r="E25" s="122">
        <f>B373</f>
        <v>0</v>
      </c>
      <c r="F25" s="122">
        <f>B374</f>
        <v>0</v>
      </c>
      <c r="G25" s="122">
        <f>B375</f>
        <v>0</v>
      </c>
      <c r="H25" s="123">
        <f>B376</f>
        <v>0</v>
      </c>
      <c r="I25" s="123">
        <f>B377</f>
        <v>0</v>
      </c>
      <c r="J25" s="123">
        <f>B378</f>
        <v>0</v>
      </c>
      <c r="K25" s="123">
        <f>B379</f>
        <v>0</v>
      </c>
      <c r="L25" s="123">
        <f>B380</f>
        <v>0</v>
      </c>
      <c r="M25" s="123">
        <f>B381</f>
        <v>0</v>
      </c>
      <c r="N25" s="123">
        <f>B382</f>
        <v>0</v>
      </c>
      <c r="O25" s="123">
        <f>B383</f>
        <v>0</v>
      </c>
      <c r="P25" s="124"/>
      <c r="Q25" s="125" t="e">
        <f>(F25+L25+M25-P25)*((G25+I25+(2*J25)+(3*K25))+(2.26*(L25+M25))+(0.52*N25))/(E25+L25+N25)</f>
        <v>#DIV/0!</v>
      </c>
      <c r="R25" s="264"/>
      <c r="S25" s="68"/>
      <c r="T25" s="68"/>
      <c r="U25" s="68"/>
      <c r="V25" s="19"/>
      <c r="W25" s="19"/>
      <c r="X25" s="19"/>
      <c r="Y25" s="19"/>
      <c r="Z25" s="19"/>
    </row>
    <row r="26" spans="1:26" s="8" customFormat="1" ht="9.75" customHeight="1" hidden="1">
      <c r="A26" s="126">
        <f>A387</f>
        <v>0</v>
      </c>
      <c r="B26" s="127" t="e">
        <f>B387</f>
        <v>#DIV/0!</v>
      </c>
      <c r="C26" s="127" t="e">
        <f>C387</f>
        <v>#DIV/0!</v>
      </c>
      <c r="D26" s="127" t="e">
        <f>D387</f>
        <v>#DIV/0!</v>
      </c>
      <c r="E26" s="128">
        <f>B388</f>
        <v>0</v>
      </c>
      <c r="F26" s="128">
        <f>B389</f>
        <v>0</v>
      </c>
      <c r="G26" s="128">
        <f>B390</f>
        <v>0</v>
      </c>
      <c r="H26" s="128">
        <f>B391</f>
        <v>0</v>
      </c>
      <c r="I26" s="128">
        <f>B392</f>
        <v>0</v>
      </c>
      <c r="J26" s="128">
        <f>B393</f>
        <v>0</v>
      </c>
      <c r="K26" s="128">
        <f>B394</f>
        <v>0</v>
      </c>
      <c r="L26" s="128">
        <f>B395</f>
        <v>0</v>
      </c>
      <c r="M26" s="129">
        <f>B396</f>
        <v>0</v>
      </c>
      <c r="N26" s="128">
        <f>B397</f>
        <v>0</v>
      </c>
      <c r="O26" s="128">
        <f>B398</f>
        <v>0</v>
      </c>
      <c r="P26" s="130"/>
      <c r="Q26" s="131" t="e">
        <f>(F26+L26+M26-P26)*((G26+I26+(2*J26)+(3*K26))+(2.26*(L26+M26))+(0.52*N26))/(E26+L26+N26)</f>
        <v>#DIV/0!</v>
      </c>
      <c r="R26" s="264"/>
      <c r="S26" s="62"/>
      <c r="T26" s="62"/>
      <c r="U26" s="62"/>
      <c r="V26" s="7"/>
      <c r="W26" s="7"/>
      <c r="X26" s="7"/>
      <c r="Y26" s="7"/>
      <c r="Z26" s="7"/>
    </row>
    <row r="27" spans="1:26" s="22" customFormat="1" ht="27.75" customHeight="1" thickBot="1">
      <c r="A27" s="132" t="s">
        <v>21</v>
      </c>
      <c r="B27" s="133">
        <f>G27/E27</f>
        <v>0.5720930232558139</v>
      </c>
      <c r="C27" s="133">
        <f>((G27+I27+2*J27+3*K27)/E27)</f>
        <v>0.8480620155038759</v>
      </c>
      <c r="D27" s="133">
        <f>(G27+L27+M27)/(E27+L27)</f>
        <v>0.6562942008486563</v>
      </c>
      <c r="E27" s="134">
        <f aca="true" t="shared" si="1" ref="E27:N27">SUM(E5:E26)</f>
        <v>645</v>
      </c>
      <c r="F27" s="134">
        <f t="shared" si="1"/>
        <v>347</v>
      </c>
      <c r="G27" s="134">
        <f t="shared" si="1"/>
        <v>369</v>
      </c>
      <c r="H27" s="134">
        <f t="shared" si="1"/>
        <v>306</v>
      </c>
      <c r="I27" s="134">
        <f t="shared" si="1"/>
        <v>50</v>
      </c>
      <c r="J27" s="134">
        <f t="shared" si="1"/>
        <v>19</v>
      </c>
      <c r="K27" s="134">
        <f t="shared" si="1"/>
        <v>30</v>
      </c>
      <c r="L27" s="134">
        <f t="shared" si="1"/>
        <v>62</v>
      </c>
      <c r="M27" s="134">
        <f t="shared" si="1"/>
        <v>33</v>
      </c>
      <c r="N27" s="134">
        <f t="shared" si="1"/>
        <v>16</v>
      </c>
      <c r="O27" s="134">
        <f>SUM(O5:O26)</f>
        <v>12</v>
      </c>
      <c r="P27" s="135">
        <f>SUM(P5:P26)</f>
        <v>6</v>
      </c>
      <c r="Q27" s="136"/>
      <c r="R27" s="264"/>
      <c r="S27" s="69"/>
      <c r="T27" s="70"/>
      <c r="U27" s="70"/>
      <c r="V27" s="21"/>
      <c r="W27" s="21"/>
      <c r="X27" s="21"/>
      <c r="Y27" s="21"/>
      <c r="Z27" s="21"/>
    </row>
    <row r="28" spans="2:29" s="9" customFormat="1" ht="42">
      <c r="B28" s="71" t="s">
        <v>23</v>
      </c>
      <c r="C28" s="63"/>
      <c r="D28" s="63"/>
      <c r="E28" s="72"/>
      <c r="F28" s="72"/>
      <c r="G28" s="72"/>
      <c r="H28" s="73"/>
      <c r="I28" s="73"/>
      <c r="J28" s="73"/>
      <c r="K28" s="73"/>
      <c r="L28" s="73"/>
      <c r="M28" s="73"/>
      <c r="N28" s="73"/>
      <c r="O28" s="73"/>
      <c r="P28" s="73"/>
      <c r="Q28" s="72"/>
      <c r="R28" s="72"/>
      <c r="S28" s="25"/>
      <c r="T28" s="196" t="s">
        <v>158</v>
      </c>
      <c r="U28" s="277" t="s">
        <v>196</v>
      </c>
      <c r="V28" s="86"/>
      <c r="W28" s="87"/>
      <c r="X28" s="26"/>
      <c r="Y28" s="27"/>
      <c r="Z28"/>
      <c r="AA28"/>
      <c r="AB28"/>
      <c r="AC28"/>
    </row>
    <row r="29" spans="2:256" s="9" customFormat="1" ht="24" customHeight="1">
      <c r="B29" s="224"/>
      <c r="C29" s="204" t="s">
        <v>26</v>
      </c>
      <c r="D29" s="226" t="s">
        <v>44</v>
      </c>
      <c r="E29" s="23">
        <v>37736</v>
      </c>
      <c r="F29" s="23">
        <f aca="true" t="shared" si="2" ref="F29:S29">E29+7</f>
        <v>37743</v>
      </c>
      <c r="G29" s="23">
        <f t="shared" si="2"/>
        <v>37750</v>
      </c>
      <c r="H29" s="23">
        <f>G29+7</f>
        <v>37757</v>
      </c>
      <c r="I29" s="23">
        <f t="shared" si="2"/>
        <v>37764</v>
      </c>
      <c r="J29" s="23">
        <f t="shared" si="2"/>
        <v>37771</v>
      </c>
      <c r="K29" s="23">
        <f t="shared" si="2"/>
        <v>37778</v>
      </c>
      <c r="L29" s="23">
        <f>K29+14</f>
        <v>37792</v>
      </c>
      <c r="M29" s="23">
        <f t="shared" si="2"/>
        <v>37799</v>
      </c>
      <c r="N29" s="23">
        <f>M29+14</f>
        <v>37813</v>
      </c>
      <c r="O29" s="23">
        <f>N29+7</f>
        <v>37820</v>
      </c>
      <c r="P29" s="23">
        <f t="shared" si="2"/>
        <v>37827</v>
      </c>
      <c r="Q29" s="23">
        <f t="shared" si="2"/>
        <v>37834</v>
      </c>
      <c r="R29" s="23">
        <f t="shared" si="2"/>
        <v>37841</v>
      </c>
      <c r="S29" s="23">
        <f t="shared" si="2"/>
        <v>37848</v>
      </c>
      <c r="T29" s="197">
        <f>S29+7</f>
        <v>37855</v>
      </c>
      <c r="U29" s="199">
        <f>T29+7</f>
        <v>37862</v>
      </c>
      <c r="V29" s="28"/>
      <c r="W29" s="28"/>
      <c r="X29" s="28"/>
      <c r="Y29" s="27"/>
      <c r="Z29"/>
      <c r="AA29"/>
      <c r="AB29"/>
      <c r="AC29"/>
      <c r="IV29" s="23">
        <f>IU29+7</f>
        <v>7</v>
      </c>
    </row>
    <row r="30" spans="2:29" s="11" customFormat="1" ht="52.5">
      <c r="B30" s="225"/>
      <c r="C30" s="205"/>
      <c r="D30" s="227"/>
      <c r="E30" s="102" t="s">
        <v>79</v>
      </c>
      <c r="F30" s="137" t="s">
        <v>80</v>
      </c>
      <c r="G30" s="137" t="s">
        <v>22</v>
      </c>
      <c r="H30" s="102" t="s">
        <v>12</v>
      </c>
      <c r="I30" s="102" t="s">
        <v>1</v>
      </c>
      <c r="J30" s="102" t="s">
        <v>185</v>
      </c>
      <c r="K30" s="102" t="s">
        <v>66</v>
      </c>
      <c r="L30" s="102" t="s">
        <v>48</v>
      </c>
      <c r="M30" s="186" t="s">
        <v>2</v>
      </c>
      <c r="N30" s="102" t="s">
        <v>0</v>
      </c>
      <c r="O30" s="102" t="s">
        <v>145</v>
      </c>
      <c r="P30" s="102" t="s">
        <v>146</v>
      </c>
      <c r="Q30" s="102" t="s">
        <v>147</v>
      </c>
      <c r="R30" s="194" t="s">
        <v>68</v>
      </c>
      <c r="S30" s="91" t="s">
        <v>164</v>
      </c>
      <c r="T30" s="195" t="s">
        <v>165</v>
      </c>
      <c r="U30" s="228" t="s">
        <v>27</v>
      </c>
      <c r="V30" s="88"/>
      <c r="W30" s="89"/>
      <c r="X30" s="29"/>
      <c r="Y30" s="30" t="s">
        <v>24</v>
      </c>
      <c r="Z30"/>
      <c r="AA30"/>
      <c r="AB30"/>
      <c r="AC30"/>
    </row>
    <row r="31" spans="2:29" s="11" customFormat="1" ht="30.75">
      <c r="B31" s="140"/>
      <c r="C31" s="198"/>
      <c r="D31" s="142"/>
      <c r="E31" s="155"/>
      <c r="F31" s="89"/>
      <c r="G31" s="89"/>
      <c r="H31" s="155"/>
      <c r="I31" s="155"/>
      <c r="J31" s="155"/>
      <c r="K31" s="155"/>
      <c r="L31" s="155"/>
      <c r="M31" s="230"/>
      <c r="N31" s="155"/>
      <c r="O31" s="155"/>
      <c r="P31" s="155"/>
      <c r="Q31" s="155"/>
      <c r="R31" s="231"/>
      <c r="S31" s="156"/>
      <c r="T31" s="232"/>
      <c r="U31" s="233"/>
      <c r="V31" s="88"/>
      <c r="W31" s="89"/>
      <c r="X31" s="29"/>
      <c r="Y31" s="30"/>
      <c r="Z31"/>
      <c r="AA31"/>
      <c r="AB31"/>
      <c r="AC31"/>
    </row>
    <row r="32" spans="1:29" s="11" customFormat="1" ht="27">
      <c r="A32" s="177">
        <v>37862</v>
      </c>
      <c r="B32" s="178" t="s">
        <v>169</v>
      </c>
      <c r="C32" s="148"/>
      <c r="D32" s="148"/>
      <c r="E32" s="179" t="s">
        <v>25</v>
      </c>
      <c r="F32" s="179" t="s">
        <v>49</v>
      </c>
      <c r="G32" s="179" t="s">
        <v>50</v>
      </c>
      <c r="H32" s="179" t="s">
        <v>10</v>
      </c>
      <c r="I32" s="179" t="s">
        <v>11</v>
      </c>
      <c r="J32" s="179" t="s">
        <v>13</v>
      </c>
      <c r="K32" s="180" t="s">
        <v>14</v>
      </c>
      <c r="L32" s="179" t="s">
        <v>51</v>
      </c>
      <c r="M32" s="150"/>
      <c r="N32" s="181"/>
      <c r="O32" s="181"/>
      <c r="P32" s="181"/>
      <c r="Q32" s="181"/>
      <c r="R32" s="181"/>
      <c r="S32" s="156"/>
      <c r="T32" s="232"/>
      <c r="U32" s="233"/>
      <c r="V32" s="88"/>
      <c r="W32" s="89"/>
      <c r="X32" s="29"/>
      <c r="Y32" s="30"/>
      <c r="Z32"/>
      <c r="AA32"/>
      <c r="AB32"/>
      <c r="AC32"/>
    </row>
    <row r="33" spans="1:29" s="11" customFormat="1" ht="28.5">
      <c r="A33" s="291" t="s">
        <v>45</v>
      </c>
      <c r="B33" s="289" t="s">
        <v>52</v>
      </c>
      <c r="C33" s="278" t="s">
        <v>29</v>
      </c>
      <c r="D33" s="213"/>
      <c r="E33" s="214">
        <v>3</v>
      </c>
      <c r="F33" s="214">
        <v>3</v>
      </c>
      <c r="G33" s="214">
        <v>3</v>
      </c>
      <c r="H33" s="214">
        <v>2</v>
      </c>
      <c r="I33" s="214"/>
      <c r="J33" s="214"/>
      <c r="K33" s="214">
        <v>1</v>
      </c>
      <c r="L33" s="214" t="s">
        <v>30</v>
      </c>
      <c r="M33" s="290" t="s">
        <v>43</v>
      </c>
      <c r="N33" s="237"/>
      <c r="O33" s="237"/>
      <c r="P33" s="237"/>
      <c r="Q33" s="237"/>
      <c r="R33"/>
      <c r="S33" s="156"/>
      <c r="T33" s="232"/>
      <c r="U33" s="233"/>
      <c r="V33" s="88"/>
      <c r="W33" s="89"/>
      <c r="X33" s="29"/>
      <c r="Y33" s="30"/>
      <c r="Z33"/>
      <c r="AA33"/>
      <c r="AB33"/>
      <c r="AC33"/>
    </row>
    <row r="34" spans="1:29" s="11" customFormat="1" ht="27.75">
      <c r="A34" s="184"/>
      <c r="B34" s="183" t="s">
        <v>83</v>
      </c>
      <c r="C34" s="234" t="s">
        <v>31</v>
      </c>
      <c r="D34" s="213"/>
      <c r="E34" s="214">
        <v>2</v>
      </c>
      <c r="F34" s="214">
        <v>0</v>
      </c>
      <c r="G34" s="214">
        <v>2</v>
      </c>
      <c r="H34" s="214">
        <v>3</v>
      </c>
      <c r="I34" s="214"/>
      <c r="J34" s="214"/>
      <c r="K34" s="214"/>
      <c r="L34" s="214" t="s">
        <v>30</v>
      </c>
      <c r="M34" s="238" t="s">
        <v>35</v>
      </c>
      <c r="N34" s="237"/>
      <c r="O34" s="237"/>
      <c r="P34" s="237"/>
      <c r="Q34" s="237"/>
      <c r="R34"/>
      <c r="S34" s="156"/>
      <c r="T34" s="232"/>
      <c r="U34" s="233"/>
      <c r="V34" s="88"/>
      <c r="W34" s="89"/>
      <c r="X34" s="29"/>
      <c r="Y34" s="30"/>
      <c r="Z34"/>
      <c r="AA34"/>
      <c r="AB34"/>
      <c r="AC34"/>
    </row>
    <row r="35" spans="1:29" s="11" customFormat="1" ht="27">
      <c r="A35"/>
      <c r="B35" s="185" t="s">
        <v>84</v>
      </c>
      <c r="C35" s="242" t="s">
        <v>32</v>
      </c>
      <c r="D35" s="203"/>
      <c r="E35" s="212">
        <v>3</v>
      </c>
      <c r="F35" s="212">
        <v>0</v>
      </c>
      <c r="G35" s="212">
        <v>0</v>
      </c>
      <c r="H35" s="212"/>
      <c r="I35" s="212"/>
      <c r="J35" s="212"/>
      <c r="K35" s="212"/>
      <c r="L35" s="211" t="s">
        <v>47</v>
      </c>
      <c r="M35" s="235" t="s">
        <v>46</v>
      </c>
      <c r="N35" s="236"/>
      <c r="O35" s="236"/>
      <c r="P35" s="236"/>
      <c r="Q35" s="206"/>
      <c r="R35"/>
      <c r="S35" s="156"/>
      <c r="T35" s="232"/>
      <c r="U35" s="233"/>
      <c r="V35" s="88"/>
      <c r="W35" s="89"/>
      <c r="X35" s="29"/>
      <c r="Y35" s="30"/>
      <c r="Z35"/>
      <c r="AA35"/>
      <c r="AB35"/>
      <c r="AC35"/>
    </row>
    <row r="36" spans="1:29" s="11" customFormat="1" ht="27">
      <c r="A36" s="175"/>
      <c r="B36" s="185" t="s">
        <v>69</v>
      </c>
      <c r="C36" s="243" t="s">
        <v>34</v>
      </c>
      <c r="D36" s="208"/>
      <c r="E36" s="209">
        <v>3</v>
      </c>
      <c r="F36" s="209">
        <v>1</v>
      </c>
      <c r="G36" s="209">
        <v>2</v>
      </c>
      <c r="H36" s="209">
        <v>1</v>
      </c>
      <c r="I36" s="209"/>
      <c r="J36" s="209"/>
      <c r="K36" s="209"/>
      <c r="L36" s="210" t="s">
        <v>112</v>
      </c>
      <c r="M36" s="241" t="s">
        <v>41</v>
      </c>
      <c r="N36" s="239"/>
      <c r="O36" s="239"/>
      <c r="P36" s="239"/>
      <c r="Q36" s="240"/>
      <c r="R36" s="152"/>
      <c r="S36" s="156"/>
      <c r="T36" s="232"/>
      <c r="U36" s="233"/>
      <c r="V36" s="88"/>
      <c r="W36" s="89"/>
      <c r="X36" s="29"/>
      <c r="Y36" s="30"/>
      <c r="Z36"/>
      <c r="AA36"/>
      <c r="AB36"/>
      <c r="AC36"/>
    </row>
    <row r="37" spans="1:29" s="11" customFormat="1" ht="27">
      <c r="A37" s="158"/>
      <c r="B37" s="185" t="s">
        <v>69</v>
      </c>
      <c r="C37" s="243" t="s">
        <v>33</v>
      </c>
      <c r="D37" s="208"/>
      <c r="E37" s="209">
        <v>3</v>
      </c>
      <c r="F37" s="209">
        <v>1</v>
      </c>
      <c r="G37" s="209">
        <v>2</v>
      </c>
      <c r="H37" s="209">
        <v>1</v>
      </c>
      <c r="I37" s="209"/>
      <c r="J37" s="211"/>
      <c r="K37" s="209"/>
      <c r="L37" s="210"/>
      <c r="M37" s="241" t="s">
        <v>42</v>
      </c>
      <c r="N37" s="239"/>
      <c r="O37" s="239"/>
      <c r="P37" s="239"/>
      <c r="Q37" s="240"/>
      <c r="R37" s="149"/>
      <c r="S37" s="156"/>
      <c r="T37" s="232"/>
      <c r="U37" s="233"/>
      <c r="V37" s="88"/>
      <c r="W37" s="89"/>
      <c r="X37" s="29"/>
      <c r="Y37" s="30"/>
      <c r="Z37"/>
      <c r="AA37"/>
      <c r="AB37"/>
      <c r="AC37"/>
    </row>
    <row r="38" spans="1:29" s="21" customFormat="1" ht="19.5">
      <c r="A38" s="158"/>
      <c r="B38" s="288" t="s">
        <v>37</v>
      </c>
      <c r="C38" s="243" t="s">
        <v>38</v>
      </c>
      <c r="D38" s="208"/>
      <c r="E38" s="209">
        <v>21</v>
      </c>
      <c r="F38" s="209">
        <v>7</v>
      </c>
      <c r="G38" s="209">
        <v>8</v>
      </c>
      <c r="H38" s="209">
        <v>5</v>
      </c>
      <c r="I38" s="209">
        <v>2</v>
      </c>
      <c r="J38" s="211">
        <v>1</v>
      </c>
      <c r="K38" s="209"/>
      <c r="L38" s="210" t="s">
        <v>39</v>
      </c>
      <c r="M38" s="279" t="s">
        <v>40</v>
      </c>
      <c r="N38" s="280"/>
      <c r="O38" s="280"/>
      <c r="P38" s="280"/>
      <c r="Q38" s="281"/>
      <c r="R38" s="149"/>
      <c r="S38" s="282"/>
      <c r="T38" s="232"/>
      <c r="U38" s="283"/>
      <c r="V38" s="230"/>
      <c r="W38" s="284"/>
      <c r="X38" s="285"/>
      <c r="Y38" s="286"/>
      <c r="Z38" s="287"/>
      <c r="AA38" s="287"/>
      <c r="AB38" s="287"/>
      <c r="AC38" s="287"/>
    </row>
    <row r="39" spans="2:29" s="11" customFormat="1" ht="13.5" customHeight="1">
      <c r="B39" s="140"/>
      <c r="C39" s="141"/>
      <c r="D39" s="142"/>
      <c r="E39" s="155"/>
      <c r="F39" s="89"/>
      <c r="G39" s="89"/>
      <c r="H39" s="155"/>
      <c r="I39" s="156"/>
      <c r="J39" s="156"/>
      <c r="K39" s="157"/>
      <c r="L39" s="156"/>
      <c r="M39" s="88"/>
      <c r="N39" s="156"/>
      <c r="O39" s="88"/>
      <c r="P39" s="156"/>
      <c r="Q39" s="88"/>
      <c r="R39" s="88"/>
      <c r="S39" s="156"/>
      <c r="T39" s="155"/>
      <c r="U39" s="88"/>
      <c r="V39" s="88"/>
      <c r="W39" s="89"/>
      <c r="X39" s="29"/>
      <c r="Y39" s="30"/>
      <c r="Z39"/>
      <c r="AA39"/>
      <c r="AB39"/>
      <c r="AC39"/>
    </row>
    <row r="40" spans="1:29" s="11" customFormat="1" ht="39.75" customHeight="1" thickBot="1">
      <c r="A40" s="244">
        <v>37855</v>
      </c>
      <c r="B40" s="245" t="s">
        <v>169</v>
      </c>
      <c r="C40" s="148"/>
      <c r="D40" s="148"/>
      <c r="E40" s="179" t="s">
        <v>25</v>
      </c>
      <c r="F40" s="179" t="s">
        <v>49</v>
      </c>
      <c r="G40" s="179" t="s">
        <v>50</v>
      </c>
      <c r="H40" s="179" t="s">
        <v>10</v>
      </c>
      <c r="I40" s="179" t="s">
        <v>11</v>
      </c>
      <c r="J40" s="179" t="s">
        <v>13</v>
      </c>
      <c r="K40" s="180" t="s">
        <v>14</v>
      </c>
      <c r="L40" s="179" t="s">
        <v>51</v>
      </c>
      <c r="M40" s="246"/>
      <c r="N40" s="247"/>
      <c r="O40" s="247"/>
      <c r="P40" s="247"/>
      <c r="Q40" s="247"/>
      <c r="R40" s="247"/>
      <c r="S40" s="151"/>
      <c r="T40" s="155"/>
      <c r="U40" s="88"/>
      <c r="V40" s="88"/>
      <c r="W40" s="89"/>
      <c r="X40" s="29"/>
      <c r="Y40" s="30"/>
      <c r="Z40"/>
      <c r="AA40"/>
      <c r="AB40"/>
      <c r="AC40"/>
    </row>
    <row r="41" spans="1:29" s="11" customFormat="1" ht="33" customHeight="1">
      <c r="A41" s="182" t="s">
        <v>28</v>
      </c>
      <c r="B41" s="183" t="s">
        <v>52</v>
      </c>
      <c r="C41" s="213" t="s">
        <v>108</v>
      </c>
      <c r="D41" s="213"/>
      <c r="E41" s="214">
        <v>4</v>
      </c>
      <c r="F41" s="214">
        <v>3</v>
      </c>
      <c r="G41" s="214">
        <v>3</v>
      </c>
      <c r="H41" s="214">
        <v>5</v>
      </c>
      <c r="I41" s="214"/>
      <c r="J41" s="214">
        <v>2</v>
      </c>
      <c r="K41" s="214">
        <v>1</v>
      </c>
      <c r="L41" s="214"/>
      <c r="M41" s="248" t="s">
        <v>113</v>
      </c>
      <c r="N41" s="249"/>
      <c r="O41" s="249"/>
      <c r="P41" s="249"/>
      <c r="Q41" s="250"/>
      <c r="R41" s="251"/>
      <c r="S41"/>
      <c r="T41"/>
      <c r="U41"/>
      <c r="V41"/>
      <c r="W41" s="89"/>
      <c r="X41" s="29"/>
      <c r="Y41" s="30"/>
      <c r="Z41"/>
      <c r="AA41"/>
      <c r="AB41"/>
      <c r="AC41"/>
    </row>
    <row r="42" spans="1:29" s="163" customFormat="1" ht="31.5" customHeight="1" thickBot="1">
      <c r="A42" s="184"/>
      <c r="B42" s="183" t="s">
        <v>52</v>
      </c>
      <c r="C42" s="213" t="s">
        <v>117</v>
      </c>
      <c r="D42" s="213"/>
      <c r="E42" s="214">
        <v>4</v>
      </c>
      <c r="F42" s="214">
        <v>3</v>
      </c>
      <c r="G42" s="214">
        <v>4</v>
      </c>
      <c r="H42" s="214">
        <v>3</v>
      </c>
      <c r="I42" s="214"/>
      <c r="J42" s="214"/>
      <c r="K42" s="214"/>
      <c r="L42" s="214"/>
      <c r="M42" s="252"/>
      <c r="N42" s="253"/>
      <c r="O42" s="253"/>
      <c r="P42" s="253"/>
      <c r="Q42" s="254"/>
      <c r="R42" s="251"/>
      <c r="S42"/>
      <c r="T42"/>
      <c r="U42"/>
      <c r="V42"/>
      <c r="W42" s="159"/>
      <c r="X42" s="160"/>
      <c r="Y42" s="161"/>
      <c r="Z42" s="162"/>
      <c r="AA42" s="162"/>
      <c r="AB42" s="162"/>
      <c r="AC42" s="162"/>
    </row>
    <row r="43" spans="1:18" ht="24">
      <c r="A43" s="251"/>
      <c r="B43" s="185" t="s">
        <v>83</v>
      </c>
      <c r="C43" s="203" t="s">
        <v>109</v>
      </c>
      <c r="D43" s="203"/>
      <c r="E43" s="212">
        <v>3</v>
      </c>
      <c r="F43" s="212">
        <v>3</v>
      </c>
      <c r="G43" s="212">
        <v>3</v>
      </c>
      <c r="H43" s="212">
        <v>3</v>
      </c>
      <c r="I43" s="212">
        <v>1</v>
      </c>
      <c r="J43" s="212"/>
      <c r="K43" s="212">
        <v>1</v>
      </c>
      <c r="L43" s="212" t="s">
        <v>110</v>
      </c>
      <c r="M43" s="213" t="s">
        <v>116</v>
      </c>
      <c r="N43" s="206"/>
      <c r="O43" s="206"/>
      <c r="P43" s="206"/>
      <c r="Q43" s="206"/>
      <c r="R43" s="255"/>
    </row>
    <row r="44" spans="1:26" s="9" customFormat="1" ht="25.5" customHeight="1">
      <c r="A44" s="174"/>
      <c r="B44" s="185" t="s">
        <v>84</v>
      </c>
      <c r="C44" s="207" t="s">
        <v>111</v>
      </c>
      <c r="D44" s="207"/>
      <c r="E44" s="211">
        <v>4</v>
      </c>
      <c r="F44" s="211">
        <v>3</v>
      </c>
      <c r="G44" s="211">
        <v>3</v>
      </c>
      <c r="H44" s="211">
        <v>2</v>
      </c>
      <c r="I44" s="211">
        <v>2</v>
      </c>
      <c r="J44" s="211"/>
      <c r="K44" s="211"/>
      <c r="L44" s="211"/>
      <c r="M44" s="203" t="s">
        <v>114</v>
      </c>
      <c r="N44" s="206"/>
      <c r="O44" s="206"/>
      <c r="P44" s="206"/>
      <c r="Q44" s="206"/>
      <c r="R44"/>
      <c r="S44"/>
      <c r="T44"/>
      <c r="U44"/>
      <c r="V44"/>
      <c r="W44" s="11"/>
      <c r="X44" s="11"/>
      <c r="Y44" s="11"/>
      <c r="Z44" s="11"/>
    </row>
    <row r="45" spans="1:26" s="32" customFormat="1" ht="18.75" customHeight="1">
      <c r="A45" s="175"/>
      <c r="B45" s="185" t="s">
        <v>69</v>
      </c>
      <c r="C45" s="208" t="s">
        <v>70</v>
      </c>
      <c r="D45" s="208"/>
      <c r="E45" s="209">
        <v>5</v>
      </c>
      <c r="F45" s="209">
        <v>2</v>
      </c>
      <c r="G45" s="209">
        <v>3</v>
      </c>
      <c r="H45" s="209">
        <v>5</v>
      </c>
      <c r="I45" s="209">
        <v>1</v>
      </c>
      <c r="J45" s="209">
        <v>1</v>
      </c>
      <c r="K45" s="209"/>
      <c r="L45" s="210" t="s">
        <v>112</v>
      </c>
      <c r="M45" s="216" t="s">
        <v>115</v>
      </c>
      <c r="N45" s="217"/>
      <c r="O45" s="217"/>
      <c r="P45" s="218"/>
      <c r="Q45" s="215"/>
      <c r="R45" s="152"/>
      <c r="S45" s="176"/>
      <c r="T45" s="164"/>
      <c r="U45" s="164"/>
      <c r="V45" s="31"/>
      <c r="W45" s="31"/>
      <c r="X45" s="31"/>
      <c r="Y45" s="31"/>
      <c r="Z45" s="31"/>
    </row>
    <row r="46" spans="1:26" s="103" customFormat="1" ht="24">
      <c r="A46" s="158"/>
      <c r="B46" s="185" t="s">
        <v>69</v>
      </c>
      <c r="C46" s="208" t="s">
        <v>149</v>
      </c>
      <c r="D46" s="208"/>
      <c r="E46" s="209">
        <v>5</v>
      </c>
      <c r="F46" s="209">
        <v>4</v>
      </c>
      <c r="G46" s="209">
        <v>3</v>
      </c>
      <c r="H46" s="209">
        <v>4</v>
      </c>
      <c r="I46" s="209"/>
      <c r="J46" s="211"/>
      <c r="K46" s="209">
        <v>1</v>
      </c>
      <c r="L46" s="210" t="s">
        <v>112</v>
      </c>
      <c r="M46" s="219"/>
      <c r="N46" s="220"/>
      <c r="O46" s="220"/>
      <c r="P46" s="221"/>
      <c r="Q46" s="215"/>
      <c r="R46" s="149"/>
      <c r="S46" s="149"/>
      <c r="T46" s="164"/>
      <c r="U46" s="164"/>
      <c r="V46" s="31"/>
      <c r="W46" s="31"/>
      <c r="X46" s="31"/>
      <c r="Y46" s="31"/>
      <c r="Z46" s="31"/>
    </row>
    <row r="47" spans="1:21" s="33" customFormat="1" ht="16.5" customHeight="1">
      <c r="A47" s="158"/>
      <c r="B47" s="172"/>
      <c r="C47" s="168"/>
      <c r="D47" s="168"/>
      <c r="E47" s="169"/>
      <c r="F47" s="169"/>
      <c r="G47" s="169"/>
      <c r="H47" s="169"/>
      <c r="I47" s="169"/>
      <c r="J47" s="170"/>
      <c r="K47" s="169"/>
      <c r="L47" s="171"/>
      <c r="M47" s="149"/>
      <c r="N47" s="149"/>
      <c r="O47" s="149"/>
      <c r="P47" s="149"/>
      <c r="Q47" s="149"/>
      <c r="R47" s="149"/>
      <c r="S47" s="149"/>
      <c r="T47" s="164"/>
      <c r="U47" s="164"/>
    </row>
    <row r="48" spans="1:256" ht="19.5">
      <c r="A48" s="191"/>
      <c r="B48" s="192"/>
      <c r="C48" s="152"/>
      <c r="D48" s="152"/>
      <c r="E48" s="170"/>
      <c r="F48" s="170"/>
      <c r="G48" s="170"/>
      <c r="H48" s="170"/>
      <c r="I48" s="170"/>
      <c r="J48" s="170"/>
      <c r="K48" s="170"/>
      <c r="L48" s="173"/>
      <c r="M48" s="152"/>
      <c r="N48" s="149"/>
      <c r="O48" s="149"/>
      <c r="P48" s="149"/>
      <c r="Q48" s="149"/>
      <c r="R48" s="149"/>
      <c r="S48" s="149"/>
      <c r="T48" s="193"/>
      <c r="U48" s="19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1" s="56" customFormat="1" ht="18.75" customHeight="1">
      <c r="A49" s="158"/>
      <c r="B49" s="165"/>
      <c r="C49" s="149"/>
      <c r="D49" s="149"/>
      <c r="E49" s="166"/>
      <c r="F49" s="166"/>
      <c r="G49" s="166"/>
      <c r="H49" s="166"/>
      <c r="I49" s="166"/>
      <c r="J49" s="166"/>
      <c r="K49" s="166"/>
      <c r="L49" s="167"/>
      <c r="M49" s="149"/>
      <c r="N49" s="149"/>
      <c r="O49" s="149"/>
      <c r="P49" s="149"/>
      <c r="Q49" s="153"/>
      <c r="R49" s="153"/>
      <c r="S49" s="154"/>
      <c r="T49" s="154"/>
      <c r="U49" s="154"/>
    </row>
    <row r="50" spans="3:5" ht="46.5" customHeight="1">
      <c r="C50" s="54" t="s">
        <v>53</v>
      </c>
      <c r="E50" s="36" t="s">
        <v>54</v>
      </c>
    </row>
    <row r="51" spans="2:26" ht="12">
      <c r="B51" s="75" t="s">
        <v>55</v>
      </c>
      <c r="C51" s="75" t="s">
        <v>56</v>
      </c>
      <c r="D51" s="75" t="s">
        <v>57</v>
      </c>
      <c r="E51" s="72">
        <f aca="true" t="shared" si="3" ref="E51:S52">E29</f>
        <v>37736</v>
      </c>
      <c r="F51" s="72">
        <f t="shared" si="3"/>
        <v>37743</v>
      </c>
      <c r="G51" s="72">
        <f t="shared" si="3"/>
        <v>37750</v>
      </c>
      <c r="H51" s="72">
        <f t="shared" si="3"/>
        <v>37757</v>
      </c>
      <c r="I51" s="72">
        <f t="shared" si="3"/>
        <v>37764</v>
      </c>
      <c r="J51" s="72">
        <f t="shared" si="3"/>
        <v>37771</v>
      </c>
      <c r="K51" s="72">
        <f t="shared" si="3"/>
        <v>37778</v>
      </c>
      <c r="L51" s="72">
        <f t="shared" si="3"/>
        <v>37792</v>
      </c>
      <c r="M51" s="72">
        <f t="shared" si="3"/>
        <v>37799</v>
      </c>
      <c r="N51" s="72">
        <f t="shared" si="3"/>
        <v>37813</v>
      </c>
      <c r="O51" s="72">
        <f t="shared" si="3"/>
        <v>37820</v>
      </c>
      <c r="P51" s="72">
        <f t="shared" si="3"/>
        <v>37827</v>
      </c>
      <c r="Q51" s="72">
        <f t="shared" si="3"/>
        <v>37834</v>
      </c>
      <c r="R51" s="72">
        <f t="shared" si="3"/>
        <v>37841</v>
      </c>
      <c r="S51" s="72">
        <f t="shared" si="3"/>
        <v>37848</v>
      </c>
      <c r="T51" s="72">
        <f>T29</f>
        <v>37855</v>
      </c>
      <c r="U51" s="72">
        <f>U29</f>
        <v>37862</v>
      </c>
      <c r="V51" s="23">
        <f>V29</f>
        <v>0</v>
      </c>
      <c r="W51" s="27"/>
      <c r="X51" s="27"/>
      <c r="Y51" s="27"/>
      <c r="Z51" s="27"/>
    </row>
    <row r="52" spans="1:26" s="10" customFormat="1" ht="42" customHeight="1">
      <c r="A52" s="37" t="s">
        <v>21</v>
      </c>
      <c r="B52" s="76">
        <f>(B55/B53)</f>
        <v>0.5720930232558139</v>
      </c>
      <c r="C52" s="76">
        <f>((B55+B57+2*B58+3*B59)/B53)</f>
        <v>0.8480620155038759</v>
      </c>
      <c r="D52" s="76">
        <f>((B55+B60+B61)/(B53+B60))</f>
        <v>0.6562942008486563</v>
      </c>
      <c r="E52" s="77" t="str">
        <f t="shared" si="3"/>
        <v>WON          38-19</v>
      </c>
      <c r="F52" s="77" t="str">
        <f t="shared" si="3"/>
        <v>LOST          24-25</v>
      </c>
      <c r="G52" s="77" t="str">
        <f t="shared" si="3"/>
        <v>LOST          21-23</v>
      </c>
      <c r="H52" s="77" t="str">
        <f t="shared" si="3"/>
        <v>WON          23-11</v>
      </c>
      <c r="I52" s="77" t="str">
        <f t="shared" si="3"/>
        <v>WON          25-15</v>
      </c>
      <c r="J52" s="77" t="str">
        <f t="shared" si="3"/>
        <v>WON          25-9</v>
      </c>
      <c r="K52" s="77" t="str">
        <f t="shared" si="3"/>
        <v>WON          19-18</v>
      </c>
      <c r="L52" s="77" t="str">
        <f t="shared" si="3"/>
        <v>WON          21-16</v>
      </c>
      <c r="M52" s="77" t="str">
        <f t="shared" si="3"/>
        <v>WON          23-11 (against "A" Derelyx!)</v>
      </c>
      <c r="N52" s="77" t="str">
        <f t="shared" si="3"/>
        <v>WON          23-20</v>
      </c>
      <c r="O52" s="77" t="str">
        <f t="shared" si="3"/>
        <v>WON          23-7</v>
      </c>
      <c r="P52" s="77" t="str">
        <f t="shared" si="3"/>
        <v>WON          23-13</v>
      </c>
      <c r="Q52" s="77" t="str">
        <f t="shared" si="3"/>
        <v>WON          18-3</v>
      </c>
      <c r="R52" s="77"/>
      <c r="S52" s="77" t="str">
        <f t="shared" si="3"/>
        <v>Can-celled</v>
      </c>
      <c r="T52" s="77" t="str">
        <f>U30</f>
        <v>WON          12-3</v>
      </c>
      <c r="U52" s="77">
        <f>V30</f>
        <v>0</v>
      </c>
      <c r="V52" s="38" t="e">
        <f>#REF!</f>
        <v>#REF!</v>
      </c>
      <c r="W52" s="38">
        <f>W30</f>
        <v>0</v>
      </c>
      <c r="X52" s="38">
        <f>X30</f>
        <v>0</v>
      </c>
      <c r="Y52" s="38" t="str">
        <f>Y30</f>
        <v> </v>
      </c>
      <c r="Z52" s="38">
        <f>Z30</f>
        <v>0</v>
      </c>
    </row>
    <row r="53" spans="1:26" ht="12">
      <c r="A53" s="39" t="s">
        <v>7</v>
      </c>
      <c r="B53" s="49">
        <f aca="true" t="shared" si="4" ref="B53:B64">SUM(E53:Z53)</f>
        <v>645</v>
      </c>
      <c r="E53" s="49">
        <f aca="true" t="shared" si="5" ref="E53:Z63">E73+E88+E103+E118+E133+E148+E163+E178+E193+E208+E223+E238+E253+E268+E283+E298+E313+E328+E343+E358+E373+E388+E403</f>
        <v>58</v>
      </c>
      <c r="F53" s="49">
        <f t="shared" si="5"/>
        <v>44</v>
      </c>
      <c r="G53" s="49">
        <f t="shared" si="5"/>
        <v>43</v>
      </c>
      <c r="H53" s="49">
        <f t="shared" si="5"/>
        <v>39</v>
      </c>
      <c r="I53" s="49">
        <f t="shared" si="5"/>
        <v>43</v>
      </c>
      <c r="J53" s="49">
        <f t="shared" si="5"/>
        <v>40</v>
      </c>
      <c r="K53" s="49">
        <f t="shared" si="5"/>
        <v>41</v>
      </c>
      <c r="L53" s="49">
        <f t="shared" si="5"/>
        <v>33</v>
      </c>
      <c r="M53" s="49">
        <f t="shared" si="5"/>
        <v>43</v>
      </c>
      <c r="N53" s="49">
        <f t="shared" si="5"/>
        <v>41</v>
      </c>
      <c r="O53" s="49">
        <f t="shared" si="5"/>
        <v>43</v>
      </c>
      <c r="P53" s="49">
        <f t="shared" si="5"/>
        <v>42</v>
      </c>
      <c r="Q53" s="49">
        <f t="shared" si="5"/>
        <v>42</v>
      </c>
      <c r="R53" s="49">
        <f aca="true" t="shared" si="6" ref="R53:R63">R73+R88+R103+R118+R133+R148+R163+R178+R193+R208+R223+R238+R253+R268+R283+R298+R313+R328+R343+R358+R373+R388+R403</f>
        <v>18</v>
      </c>
      <c r="S53" s="49">
        <f t="shared" si="5"/>
        <v>0</v>
      </c>
      <c r="T53" s="49">
        <f t="shared" si="5"/>
        <v>40</v>
      </c>
      <c r="U53" s="49">
        <f t="shared" si="5"/>
        <v>35</v>
      </c>
      <c r="V53" s="35">
        <f t="shared" si="5"/>
        <v>0</v>
      </c>
      <c r="W53" s="35">
        <f t="shared" si="5"/>
        <v>0</v>
      </c>
      <c r="X53" s="35">
        <f t="shared" si="5"/>
        <v>0</v>
      </c>
      <c r="Y53" s="35">
        <f t="shared" si="5"/>
        <v>0</v>
      </c>
      <c r="Z53" s="35">
        <f t="shared" si="5"/>
        <v>0</v>
      </c>
    </row>
    <row r="54" spans="1:26" ht="12">
      <c r="A54" s="39" t="s">
        <v>8</v>
      </c>
      <c r="B54" s="49">
        <f t="shared" si="4"/>
        <v>347</v>
      </c>
      <c r="E54" s="49">
        <f t="shared" si="5"/>
        <v>38</v>
      </c>
      <c r="F54" s="49">
        <f t="shared" si="5"/>
        <v>23</v>
      </c>
      <c r="G54" s="49">
        <f t="shared" si="5"/>
        <v>21</v>
      </c>
      <c r="H54" s="49">
        <f t="shared" si="5"/>
        <v>23</v>
      </c>
      <c r="I54" s="49">
        <f t="shared" si="5"/>
        <v>25</v>
      </c>
      <c r="J54" s="49">
        <f t="shared" si="5"/>
        <v>25</v>
      </c>
      <c r="K54" s="49">
        <f t="shared" si="5"/>
        <v>19</v>
      </c>
      <c r="L54" s="49">
        <f t="shared" si="5"/>
        <v>21</v>
      </c>
      <c r="M54" s="49">
        <f t="shared" si="5"/>
        <v>23</v>
      </c>
      <c r="N54" s="49">
        <f t="shared" si="5"/>
        <v>24</v>
      </c>
      <c r="O54" s="49">
        <f t="shared" si="5"/>
        <v>23</v>
      </c>
      <c r="P54" s="49">
        <f t="shared" si="5"/>
        <v>23</v>
      </c>
      <c r="Q54" s="49">
        <f t="shared" si="5"/>
        <v>18</v>
      </c>
      <c r="R54" s="49">
        <f t="shared" si="6"/>
        <v>3</v>
      </c>
      <c r="S54" s="49">
        <f t="shared" si="5"/>
        <v>0</v>
      </c>
      <c r="T54" s="49">
        <f t="shared" si="5"/>
        <v>26</v>
      </c>
      <c r="U54" s="49">
        <f t="shared" si="5"/>
        <v>12</v>
      </c>
      <c r="V54" s="35">
        <f t="shared" si="5"/>
        <v>0</v>
      </c>
      <c r="W54" s="35">
        <f t="shared" si="5"/>
        <v>0</v>
      </c>
      <c r="X54" s="35">
        <f t="shared" si="5"/>
        <v>0</v>
      </c>
      <c r="Y54" s="35">
        <f t="shared" si="5"/>
        <v>0</v>
      </c>
      <c r="Z54" s="35">
        <f t="shared" si="5"/>
        <v>0</v>
      </c>
    </row>
    <row r="55" spans="1:26" ht="12">
      <c r="A55" s="39" t="s">
        <v>9</v>
      </c>
      <c r="B55" s="49">
        <f t="shared" si="4"/>
        <v>369</v>
      </c>
      <c r="E55" s="49">
        <f t="shared" si="5"/>
        <v>39</v>
      </c>
      <c r="F55" s="49">
        <f t="shared" si="5"/>
        <v>26</v>
      </c>
      <c r="G55" s="49">
        <f t="shared" si="5"/>
        <v>25</v>
      </c>
      <c r="H55" s="49">
        <f t="shared" si="5"/>
        <v>19</v>
      </c>
      <c r="I55" s="49">
        <f t="shared" si="5"/>
        <v>24</v>
      </c>
      <c r="J55" s="49">
        <f t="shared" si="5"/>
        <v>25</v>
      </c>
      <c r="K55" s="49">
        <f t="shared" si="5"/>
        <v>23</v>
      </c>
      <c r="L55" s="49">
        <f t="shared" si="5"/>
        <v>17</v>
      </c>
      <c r="M55" s="49">
        <f t="shared" si="5"/>
        <v>26</v>
      </c>
      <c r="N55" s="49">
        <f t="shared" si="5"/>
        <v>24</v>
      </c>
      <c r="O55" s="49">
        <f t="shared" si="5"/>
        <v>23</v>
      </c>
      <c r="P55" s="49">
        <f t="shared" si="5"/>
        <v>27</v>
      </c>
      <c r="Q55" s="49">
        <f t="shared" si="5"/>
        <v>24</v>
      </c>
      <c r="R55" s="49">
        <f t="shared" si="6"/>
        <v>4</v>
      </c>
      <c r="S55" s="49">
        <f t="shared" si="5"/>
        <v>0</v>
      </c>
      <c r="T55" s="49">
        <f t="shared" si="5"/>
        <v>26</v>
      </c>
      <c r="U55" s="49">
        <f t="shared" si="5"/>
        <v>17</v>
      </c>
      <c r="V55" s="35">
        <f t="shared" si="5"/>
        <v>0</v>
      </c>
      <c r="W55" s="35">
        <f t="shared" si="5"/>
        <v>0</v>
      </c>
      <c r="X55" s="35">
        <f t="shared" si="5"/>
        <v>0</v>
      </c>
      <c r="Y55" s="35">
        <f t="shared" si="5"/>
        <v>0</v>
      </c>
      <c r="Z55" s="35">
        <f t="shared" si="5"/>
        <v>0</v>
      </c>
    </row>
    <row r="56" spans="1:26" ht="12">
      <c r="A56" s="39" t="s">
        <v>10</v>
      </c>
      <c r="B56" s="49">
        <f t="shared" si="4"/>
        <v>306</v>
      </c>
      <c r="E56" s="49">
        <f t="shared" si="5"/>
        <v>32</v>
      </c>
      <c r="F56" s="49">
        <f t="shared" si="5"/>
        <v>22</v>
      </c>
      <c r="G56" s="49">
        <f t="shared" si="5"/>
        <v>21</v>
      </c>
      <c r="H56" s="49">
        <f t="shared" si="5"/>
        <v>17</v>
      </c>
      <c r="I56" s="49">
        <f t="shared" si="5"/>
        <v>16</v>
      </c>
      <c r="J56" s="49">
        <f t="shared" si="5"/>
        <v>22</v>
      </c>
      <c r="K56" s="49">
        <f t="shared" si="5"/>
        <v>16</v>
      </c>
      <c r="L56" s="49">
        <f t="shared" si="5"/>
        <v>18</v>
      </c>
      <c r="M56" s="49">
        <f t="shared" si="5"/>
        <v>19</v>
      </c>
      <c r="N56" s="49">
        <f t="shared" si="5"/>
        <v>23</v>
      </c>
      <c r="O56" s="49">
        <f t="shared" si="5"/>
        <v>20</v>
      </c>
      <c r="P56" s="49">
        <f t="shared" si="5"/>
        <v>21</v>
      </c>
      <c r="Q56" s="49">
        <f t="shared" si="5"/>
        <v>17</v>
      </c>
      <c r="R56" s="49">
        <f t="shared" si="6"/>
        <v>2</v>
      </c>
      <c r="S56" s="49">
        <f t="shared" si="5"/>
        <v>0</v>
      </c>
      <c r="T56" s="49">
        <f t="shared" si="5"/>
        <v>27</v>
      </c>
      <c r="U56" s="49">
        <f t="shared" si="5"/>
        <v>13</v>
      </c>
      <c r="V56" s="35">
        <f t="shared" si="5"/>
        <v>0</v>
      </c>
      <c r="W56" s="35">
        <f t="shared" si="5"/>
        <v>0</v>
      </c>
      <c r="X56" s="35">
        <f t="shared" si="5"/>
        <v>0</v>
      </c>
      <c r="Y56" s="35">
        <f t="shared" si="5"/>
        <v>0</v>
      </c>
      <c r="Z56" s="35">
        <f t="shared" si="5"/>
        <v>0</v>
      </c>
    </row>
    <row r="57" spans="1:26" ht="12">
      <c r="A57" s="39" t="s">
        <v>11</v>
      </c>
      <c r="B57" s="49">
        <f t="shared" si="4"/>
        <v>50</v>
      </c>
      <c r="E57" s="49">
        <f t="shared" si="5"/>
        <v>0</v>
      </c>
      <c r="F57" s="49">
        <f t="shared" si="5"/>
        <v>6</v>
      </c>
      <c r="G57" s="49">
        <f t="shared" si="5"/>
        <v>1</v>
      </c>
      <c r="H57" s="49">
        <f t="shared" si="5"/>
        <v>0</v>
      </c>
      <c r="I57" s="49">
        <f t="shared" si="5"/>
        <v>8</v>
      </c>
      <c r="J57" s="49">
        <f t="shared" si="5"/>
        <v>4</v>
      </c>
      <c r="K57" s="49">
        <f t="shared" si="5"/>
        <v>3</v>
      </c>
      <c r="L57" s="49">
        <f t="shared" si="5"/>
        <v>3</v>
      </c>
      <c r="M57" s="49">
        <f t="shared" si="5"/>
        <v>2</v>
      </c>
      <c r="N57" s="49">
        <f t="shared" si="5"/>
        <v>7</v>
      </c>
      <c r="O57" s="49">
        <f t="shared" si="5"/>
        <v>1</v>
      </c>
      <c r="P57" s="49">
        <f t="shared" si="5"/>
        <v>6</v>
      </c>
      <c r="Q57" s="49">
        <f t="shared" si="5"/>
        <v>4</v>
      </c>
      <c r="R57" s="49">
        <f t="shared" si="6"/>
        <v>1</v>
      </c>
      <c r="S57" s="49">
        <f t="shared" si="5"/>
        <v>0</v>
      </c>
      <c r="T57" s="49">
        <f t="shared" si="5"/>
        <v>4</v>
      </c>
      <c r="U57" s="49">
        <f t="shared" si="5"/>
        <v>0</v>
      </c>
      <c r="V57" s="35">
        <f t="shared" si="5"/>
        <v>0</v>
      </c>
      <c r="W57" s="35">
        <f t="shared" si="5"/>
        <v>0</v>
      </c>
      <c r="X57" s="35">
        <f t="shared" si="5"/>
        <v>0</v>
      </c>
      <c r="Y57" s="35">
        <f t="shared" si="5"/>
        <v>0</v>
      </c>
      <c r="Z57" s="35">
        <f t="shared" si="5"/>
        <v>0</v>
      </c>
    </row>
    <row r="58" spans="1:26" ht="12">
      <c r="A58" s="39" t="s">
        <v>13</v>
      </c>
      <c r="B58" s="49">
        <f t="shared" si="4"/>
        <v>19</v>
      </c>
      <c r="E58" s="49">
        <f t="shared" si="5"/>
        <v>2</v>
      </c>
      <c r="F58" s="49">
        <f t="shared" si="5"/>
        <v>2</v>
      </c>
      <c r="G58" s="49">
        <f t="shared" si="5"/>
        <v>0</v>
      </c>
      <c r="H58" s="49">
        <f t="shared" si="5"/>
        <v>2</v>
      </c>
      <c r="I58" s="49">
        <f t="shared" si="5"/>
        <v>1</v>
      </c>
      <c r="J58" s="49">
        <f t="shared" si="5"/>
        <v>0</v>
      </c>
      <c r="K58" s="49">
        <f t="shared" si="5"/>
        <v>1</v>
      </c>
      <c r="L58" s="49">
        <f t="shared" si="5"/>
        <v>3</v>
      </c>
      <c r="M58" s="49">
        <f t="shared" si="5"/>
        <v>0</v>
      </c>
      <c r="N58" s="49">
        <f t="shared" si="5"/>
        <v>1</v>
      </c>
      <c r="O58" s="49">
        <f t="shared" si="5"/>
        <v>0</v>
      </c>
      <c r="P58" s="49">
        <f t="shared" si="5"/>
        <v>0</v>
      </c>
      <c r="Q58" s="49">
        <f t="shared" si="5"/>
        <v>2</v>
      </c>
      <c r="R58" s="49">
        <f t="shared" si="6"/>
        <v>0</v>
      </c>
      <c r="S58" s="49">
        <f t="shared" si="5"/>
        <v>0</v>
      </c>
      <c r="T58" s="49">
        <f t="shared" si="5"/>
        <v>3</v>
      </c>
      <c r="U58" s="49">
        <f t="shared" si="5"/>
        <v>2</v>
      </c>
      <c r="V58" s="35">
        <f t="shared" si="5"/>
        <v>0</v>
      </c>
      <c r="W58" s="35">
        <f t="shared" si="5"/>
        <v>0</v>
      </c>
      <c r="X58" s="35">
        <f t="shared" si="5"/>
        <v>0</v>
      </c>
      <c r="Y58" s="35">
        <f t="shared" si="5"/>
        <v>0</v>
      </c>
      <c r="Z58" s="35">
        <f t="shared" si="5"/>
        <v>0</v>
      </c>
    </row>
    <row r="59" spans="1:26" ht="12">
      <c r="A59" s="39" t="s">
        <v>14</v>
      </c>
      <c r="B59" s="49">
        <f t="shared" si="4"/>
        <v>30</v>
      </c>
      <c r="E59" s="49">
        <f t="shared" si="5"/>
        <v>6</v>
      </c>
      <c r="F59" s="49">
        <f t="shared" si="5"/>
        <v>1</v>
      </c>
      <c r="G59" s="49">
        <f t="shared" si="5"/>
        <v>1</v>
      </c>
      <c r="H59" s="49">
        <f t="shared" si="5"/>
        <v>0</v>
      </c>
      <c r="I59" s="49">
        <f t="shared" si="5"/>
        <v>3</v>
      </c>
      <c r="J59" s="49">
        <f t="shared" si="5"/>
        <v>3</v>
      </c>
      <c r="K59" s="49">
        <f t="shared" si="5"/>
        <v>0</v>
      </c>
      <c r="L59" s="49">
        <f t="shared" si="5"/>
        <v>2</v>
      </c>
      <c r="M59" s="49">
        <f t="shared" si="5"/>
        <v>2</v>
      </c>
      <c r="N59" s="49">
        <f t="shared" si="5"/>
        <v>2</v>
      </c>
      <c r="O59" s="49">
        <f t="shared" si="5"/>
        <v>1</v>
      </c>
      <c r="P59" s="49">
        <f t="shared" si="5"/>
        <v>4</v>
      </c>
      <c r="Q59" s="49">
        <f t="shared" si="5"/>
        <v>0</v>
      </c>
      <c r="R59" s="49">
        <f t="shared" si="6"/>
        <v>1</v>
      </c>
      <c r="S59" s="49">
        <f t="shared" si="5"/>
        <v>0</v>
      </c>
      <c r="T59" s="49">
        <f t="shared" si="5"/>
        <v>3</v>
      </c>
      <c r="U59" s="49">
        <f t="shared" si="5"/>
        <v>1</v>
      </c>
      <c r="V59" s="35">
        <f t="shared" si="5"/>
        <v>0</v>
      </c>
      <c r="W59" s="35">
        <f t="shared" si="5"/>
        <v>0</v>
      </c>
      <c r="X59" s="35">
        <f t="shared" si="5"/>
        <v>0</v>
      </c>
      <c r="Y59" s="35">
        <f t="shared" si="5"/>
        <v>0</v>
      </c>
      <c r="Z59" s="35">
        <f t="shared" si="5"/>
        <v>0</v>
      </c>
    </row>
    <row r="60" spans="1:26" ht="12">
      <c r="A60" s="39" t="s">
        <v>15</v>
      </c>
      <c r="B60" s="49">
        <f t="shared" si="4"/>
        <v>62</v>
      </c>
      <c r="E60" s="49">
        <f t="shared" si="5"/>
        <v>1</v>
      </c>
      <c r="F60" s="49">
        <f t="shared" si="5"/>
        <v>5</v>
      </c>
      <c r="G60" s="49">
        <f t="shared" si="5"/>
        <v>1</v>
      </c>
      <c r="H60" s="49">
        <f t="shared" si="5"/>
        <v>8</v>
      </c>
      <c r="I60" s="49">
        <f t="shared" si="5"/>
        <v>1</v>
      </c>
      <c r="J60" s="49">
        <f t="shared" si="5"/>
        <v>6</v>
      </c>
      <c r="K60" s="49">
        <f t="shared" si="5"/>
        <v>4</v>
      </c>
      <c r="L60" s="49">
        <f t="shared" si="5"/>
        <v>9</v>
      </c>
      <c r="M60" s="49">
        <f t="shared" si="5"/>
        <v>4</v>
      </c>
      <c r="N60" s="49">
        <f t="shared" si="5"/>
        <v>6</v>
      </c>
      <c r="O60" s="49">
        <f t="shared" si="5"/>
        <v>3</v>
      </c>
      <c r="P60" s="49">
        <f t="shared" si="5"/>
        <v>5</v>
      </c>
      <c r="Q60" s="49">
        <f t="shared" si="5"/>
        <v>2</v>
      </c>
      <c r="R60" s="49">
        <f t="shared" si="6"/>
        <v>1</v>
      </c>
      <c r="S60" s="49">
        <f t="shared" si="5"/>
        <v>0</v>
      </c>
      <c r="T60" s="49">
        <f t="shared" si="5"/>
        <v>5</v>
      </c>
      <c r="U60" s="49">
        <f t="shared" si="5"/>
        <v>1</v>
      </c>
      <c r="V60" s="35">
        <f t="shared" si="5"/>
        <v>0</v>
      </c>
      <c r="W60" s="35">
        <f t="shared" si="5"/>
        <v>0</v>
      </c>
      <c r="X60" s="35">
        <f t="shared" si="5"/>
        <v>0</v>
      </c>
      <c r="Y60" s="35">
        <f t="shared" si="5"/>
        <v>0</v>
      </c>
      <c r="Z60" s="35">
        <f t="shared" si="5"/>
        <v>0</v>
      </c>
    </row>
    <row r="61" spans="1:26" ht="12">
      <c r="A61" s="39" t="s">
        <v>58</v>
      </c>
      <c r="B61" s="49">
        <f t="shared" si="4"/>
        <v>33</v>
      </c>
      <c r="E61" s="49">
        <f t="shared" si="5"/>
        <v>4</v>
      </c>
      <c r="F61" s="49">
        <f t="shared" si="5"/>
        <v>2</v>
      </c>
      <c r="G61" s="49">
        <f t="shared" si="5"/>
        <v>1</v>
      </c>
      <c r="H61" s="49">
        <f t="shared" si="5"/>
        <v>3</v>
      </c>
      <c r="I61" s="49">
        <f t="shared" si="5"/>
        <v>5</v>
      </c>
      <c r="J61" s="49">
        <f t="shared" si="5"/>
        <v>1</v>
      </c>
      <c r="K61" s="49">
        <f t="shared" si="5"/>
        <v>0</v>
      </c>
      <c r="L61" s="49">
        <f t="shared" si="5"/>
        <v>1</v>
      </c>
      <c r="M61" s="49">
        <f t="shared" si="5"/>
        <v>1</v>
      </c>
      <c r="N61" s="49">
        <f t="shared" si="5"/>
        <v>1</v>
      </c>
      <c r="O61" s="49">
        <f t="shared" si="5"/>
        <v>5</v>
      </c>
      <c r="P61" s="49">
        <f t="shared" si="5"/>
        <v>1</v>
      </c>
      <c r="Q61" s="49">
        <f t="shared" si="5"/>
        <v>3</v>
      </c>
      <c r="R61" s="49">
        <f t="shared" si="6"/>
        <v>0</v>
      </c>
      <c r="S61" s="49">
        <f t="shared" si="5"/>
        <v>0</v>
      </c>
      <c r="T61" s="49">
        <f t="shared" si="5"/>
        <v>2</v>
      </c>
      <c r="U61" s="49">
        <f t="shared" si="5"/>
        <v>3</v>
      </c>
      <c r="V61" s="35">
        <f t="shared" si="5"/>
        <v>0</v>
      </c>
      <c r="W61" s="35">
        <f t="shared" si="5"/>
        <v>0</v>
      </c>
      <c r="X61" s="35">
        <f t="shared" si="5"/>
        <v>0</v>
      </c>
      <c r="Y61" s="35">
        <f t="shared" si="5"/>
        <v>0</v>
      </c>
      <c r="Z61" s="35">
        <f t="shared" si="5"/>
        <v>0</v>
      </c>
    </row>
    <row r="62" spans="1:26" ht="12">
      <c r="A62" s="39" t="s">
        <v>17</v>
      </c>
      <c r="B62" s="49">
        <f t="shared" si="4"/>
        <v>16</v>
      </c>
      <c r="E62" s="49">
        <f t="shared" si="5"/>
        <v>0</v>
      </c>
      <c r="F62" s="49">
        <f t="shared" si="5"/>
        <v>1</v>
      </c>
      <c r="G62" s="49">
        <f t="shared" si="5"/>
        <v>1</v>
      </c>
      <c r="H62" s="49">
        <f t="shared" si="5"/>
        <v>1</v>
      </c>
      <c r="I62" s="49">
        <f t="shared" si="5"/>
        <v>0</v>
      </c>
      <c r="J62" s="49">
        <f t="shared" si="5"/>
        <v>1</v>
      </c>
      <c r="K62" s="49">
        <f t="shared" si="5"/>
        <v>2</v>
      </c>
      <c r="L62" s="49">
        <f t="shared" si="5"/>
        <v>0</v>
      </c>
      <c r="M62" s="49">
        <f t="shared" si="5"/>
        <v>1</v>
      </c>
      <c r="N62" s="49">
        <f t="shared" si="5"/>
        <v>2</v>
      </c>
      <c r="O62" s="49">
        <f t="shared" si="5"/>
        <v>3</v>
      </c>
      <c r="P62" s="49">
        <f t="shared" si="5"/>
        <v>1</v>
      </c>
      <c r="Q62" s="49">
        <f t="shared" si="5"/>
        <v>0</v>
      </c>
      <c r="R62" s="49">
        <f t="shared" si="6"/>
        <v>0</v>
      </c>
      <c r="S62" s="49">
        <f t="shared" si="5"/>
        <v>0</v>
      </c>
      <c r="T62" s="49">
        <f t="shared" si="5"/>
        <v>1</v>
      </c>
      <c r="U62" s="49">
        <f t="shared" si="5"/>
        <v>2</v>
      </c>
      <c r="V62" s="35">
        <f t="shared" si="5"/>
        <v>0</v>
      </c>
      <c r="W62" s="35">
        <f t="shared" si="5"/>
        <v>0</v>
      </c>
      <c r="X62" s="35">
        <f t="shared" si="5"/>
        <v>0</v>
      </c>
      <c r="Y62" s="35">
        <f t="shared" si="5"/>
        <v>0</v>
      </c>
      <c r="Z62" s="35">
        <f t="shared" si="5"/>
        <v>0</v>
      </c>
    </row>
    <row r="63" spans="1:26" ht="12">
      <c r="A63" s="39" t="s">
        <v>18</v>
      </c>
      <c r="B63" s="49">
        <f t="shared" si="4"/>
        <v>12</v>
      </c>
      <c r="E63" s="49">
        <f t="shared" si="5"/>
        <v>1</v>
      </c>
      <c r="F63" s="49">
        <f t="shared" si="5"/>
        <v>3</v>
      </c>
      <c r="G63" s="49">
        <f t="shared" si="5"/>
        <v>2</v>
      </c>
      <c r="H63" s="49">
        <f t="shared" si="5"/>
        <v>1</v>
      </c>
      <c r="I63" s="49">
        <f t="shared" si="5"/>
        <v>1</v>
      </c>
      <c r="J63" s="49">
        <f t="shared" si="5"/>
        <v>1</v>
      </c>
      <c r="K63" s="49">
        <f t="shared" si="5"/>
        <v>1</v>
      </c>
      <c r="L63" s="49">
        <f t="shared" si="5"/>
        <v>1</v>
      </c>
      <c r="M63" s="49">
        <f t="shared" si="5"/>
        <v>0</v>
      </c>
      <c r="N63" s="49">
        <f t="shared" si="5"/>
        <v>0</v>
      </c>
      <c r="O63" s="49">
        <f t="shared" si="5"/>
        <v>0</v>
      </c>
      <c r="P63" s="49">
        <f t="shared" si="5"/>
        <v>0</v>
      </c>
      <c r="Q63" s="49">
        <f t="shared" si="5"/>
        <v>1</v>
      </c>
      <c r="R63" s="49">
        <f t="shared" si="6"/>
        <v>0</v>
      </c>
      <c r="S63" s="49">
        <f t="shared" si="5"/>
        <v>0</v>
      </c>
      <c r="T63" s="49">
        <f t="shared" si="5"/>
        <v>0</v>
      </c>
      <c r="U63" s="49">
        <f t="shared" si="5"/>
        <v>0</v>
      </c>
      <c r="V63" s="35">
        <f t="shared" si="5"/>
        <v>0</v>
      </c>
      <c r="W63" s="35">
        <f t="shared" si="5"/>
        <v>0</v>
      </c>
      <c r="X63" s="35">
        <f t="shared" si="5"/>
        <v>0</v>
      </c>
      <c r="Y63" s="35">
        <f t="shared" si="5"/>
        <v>0</v>
      </c>
      <c r="Z63" s="35">
        <f t="shared" si="5"/>
        <v>0</v>
      </c>
    </row>
    <row r="64" spans="1:16" ht="22.5" customHeight="1">
      <c r="A64" s="40" t="s">
        <v>59</v>
      </c>
      <c r="B64" s="49">
        <f t="shared" si="4"/>
        <v>0</v>
      </c>
      <c r="C64" s="78"/>
      <c r="E64" s="44"/>
      <c r="F64" s="44"/>
      <c r="G64" s="44"/>
      <c r="H64" s="44"/>
      <c r="I64" s="41"/>
      <c r="J64" s="54"/>
      <c r="K64" s="44"/>
      <c r="L64" s="79"/>
      <c r="M64" s="41"/>
      <c r="N64" s="41"/>
      <c r="O64" s="41"/>
      <c r="P64" s="79"/>
    </row>
    <row r="65" spans="1:16" ht="18" customHeight="1">
      <c r="A65"/>
      <c r="B65" s="79"/>
      <c r="C65" s="42"/>
      <c r="E65" s="44"/>
      <c r="F65" s="44"/>
      <c r="G65" s="44"/>
      <c r="H65" s="44"/>
      <c r="I65" s="41"/>
      <c r="J65" s="54"/>
      <c r="K65" s="54"/>
      <c r="L65" s="44"/>
      <c r="M65" s="42"/>
      <c r="N65" s="41"/>
      <c r="O65" s="41"/>
      <c r="P65" s="79"/>
    </row>
    <row r="66" spans="1:21" s="11" customFormat="1" ht="24" customHeight="1">
      <c r="A66" s="43"/>
      <c r="B66" s="44"/>
      <c r="C66" s="49"/>
      <c r="D66" s="49"/>
      <c r="E66" s="75"/>
      <c r="F66" s="75"/>
      <c r="G66" s="75"/>
      <c r="H66" s="75"/>
      <c r="I66" s="75"/>
      <c r="J66" s="75"/>
      <c r="K66" s="80"/>
      <c r="L66" s="75"/>
      <c r="M66" s="51"/>
      <c r="N66" s="80"/>
      <c r="O66" s="75"/>
      <c r="P66" s="79"/>
      <c r="Q66" s="63"/>
      <c r="R66" s="63"/>
      <c r="S66" s="63"/>
      <c r="T66" s="63"/>
      <c r="U66" s="63"/>
    </row>
    <row r="67" spans="1:21" s="11" customFormat="1" ht="21.75" customHeight="1">
      <c r="A67" s="6"/>
      <c r="B67" s="44"/>
      <c r="C67" s="74"/>
      <c r="D67" s="49"/>
      <c r="E67" s="44"/>
      <c r="F67" s="44"/>
      <c r="G67" s="44"/>
      <c r="H67" s="44"/>
      <c r="I67" s="41"/>
      <c r="J67" s="54"/>
      <c r="K67" s="44"/>
      <c r="L67" s="44"/>
      <c r="M67" s="45"/>
      <c r="N67" s="41"/>
      <c r="O67" s="41"/>
      <c r="P67" s="79"/>
      <c r="Q67" s="63"/>
      <c r="R67" s="63"/>
      <c r="S67" s="63"/>
      <c r="T67" s="63"/>
      <c r="U67" s="63"/>
    </row>
    <row r="68" spans="1:16" ht="22.5" customHeight="1">
      <c r="A68"/>
      <c r="B68" s="41"/>
      <c r="C68" s="78"/>
      <c r="E68" s="41"/>
      <c r="F68" s="41"/>
      <c r="G68" s="41"/>
      <c r="H68" s="41"/>
      <c r="I68" s="44"/>
      <c r="J68" s="54"/>
      <c r="K68" s="44"/>
      <c r="L68" s="41"/>
      <c r="M68" s="41"/>
      <c r="N68" s="41"/>
      <c r="O68" s="41"/>
      <c r="P68" s="79"/>
    </row>
    <row r="69" spans="1:16" ht="18" customHeight="1">
      <c r="A69" s="34"/>
      <c r="B69" s="42"/>
      <c r="C69" s="42"/>
      <c r="E69" s="41"/>
      <c r="F69" s="41"/>
      <c r="G69" s="41"/>
      <c r="H69" s="41"/>
      <c r="I69" s="44"/>
      <c r="J69" s="54"/>
      <c r="K69" s="54"/>
      <c r="L69" s="44"/>
      <c r="M69" s="42"/>
      <c r="N69" s="41"/>
      <c r="O69" s="41"/>
      <c r="P69" s="79"/>
    </row>
    <row r="70" spans="5:15" ht="12"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</row>
    <row r="71" spans="1:27" ht="12">
      <c r="A71" s="46" t="s">
        <v>60</v>
      </c>
      <c r="B71" s="75" t="s">
        <v>55</v>
      </c>
      <c r="C71" s="75" t="s">
        <v>56</v>
      </c>
      <c r="D71" s="75" t="s">
        <v>57</v>
      </c>
      <c r="E71" s="81" t="s">
        <v>61</v>
      </c>
      <c r="F71" s="81" t="s">
        <v>62</v>
      </c>
      <c r="G71" s="81" t="s">
        <v>63</v>
      </c>
      <c r="H71" s="81" t="s">
        <v>64</v>
      </c>
      <c r="I71" s="81" t="s">
        <v>65</v>
      </c>
      <c r="J71" s="81" t="s">
        <v>67</v>
      </c>
      <c r="K71" s="81" t="s">
        <v>71</v>
      </c>
      <c r="L71" s="81" t="s">
        <v>72</v>
      </c>
      <c r="M71" s="81" t="s">
        <v>73</v>
      </c>
      <c r="N71" s="81" t="s">
        <v>74</v>
      </c>
      <c r="O71" s="81" t="s">
        <v>75</v>
      </c>
      <c r="P71" s="81" t="s">
        <v>76</v>
      </c>
      <c r="Q71" s="81" t="s">
        <v>77</v>
      </c>
      <c r="R71" s="81" t="s">
        <v>148</v>
      </c>
      <c r="S71" s="81" t="s">
        <v>78</v>
      </c>
      <c r="T71" s="81" t="s">
        <v>85</v>
      </c>
      <c r="U71" s="81" t="s">
        <v>86</v>
      </c>
      <c r="V71" s="27" t="s">
        <v>87</v>
      </c>
      <c r="W71" s="27" t="s">
        <v>88</v>
      </c>
      <c r="X71" s="27" t="s">
        <v>89</v>
      </c>
      <c r="Y71" s="27" t="s">
        <v>90</v>
      </c>
      <c r="AA71" s="11"/>
    </row>
    <row r="72" spans="1:15" ht="12">
      <c r="A72" s="47" t="s">
        <v>91</v>
      </c>
      <c r="B72" s="82">
        <f>(B75/B73)</f>
        <v>0.5</v>
      </c>
      <c r="C72" s="82">
        <f>((B75+B77+2*B78+3*B79)/B73)</f>
        <v>0.6944444444444444</v>
      </c>
      <c r="D72" s="82">
        <f>((B75+B80+B81)/(B73+B80))</f>
        <v>0.5641025641025641</v>
      </c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</row>
    <row r="73" spans="1:20" ht="12">
      <c r="A73" s="39" t="s">
        <v>7</v>
      </c>
      <c r="B73" s="49">
        <f aca="true" t="shared" si="7" ref="B73:B84">SUM(E73:Z73)</f>
        <v>36</v>
      </c>
      <c r="E73" s="63"/>
      <c r="F73" s="63"/>
      <c r="G73" s="63">
        <v>4</v>
      </c>
      <c r="H73" s="63">
        <v>3</v>
      </c>
      <c r="I73" s="63">
        <v>3</v>
      </c>
      <c r="J73" s="63">
        <v>2</v>
      </c>
      <c r="K73" s="63">
        <v>4</v>
      </c>
      <c r="L73" s="63">
        <v>4</v>
      </c>
      <c r="M73" s="63">
        <v>4</v>
      </c>
      <c r="N73" s="63">
        <v>3</v>
      </c>
      <c r="O73" s="63">
        <v>4</v>
      </c>
      <c r="R73" s="63">
        <v>1</v>
      </c>
      <c r="T73" s="63">
        <v>4</v>
      </c>
    </row>
    <row r="74" spans="1:20" ht="12">
      <c r="A74" s="39" t="s">
        <v>8</v>
      </c>
      <c r="B74" s="49">
        <f t="shared" si="7"/>
        <v>19</v>
      </c>
      <c r="E74" s="63"/>
      <c r="F74" s="63"/>
      <c r="G74" s="63">
        <v>1</v>
      </c>
      <c r="H74" s="63">
        <v>1</v>
      </c>
      <c r="I74" s="63">
        <v>1</v>
      </c>
      <c r="J74" s="63">
        <v>1</v>
      </c>
      <c r="K74" s="63">
        <v>2</v>
      </c>
      <c r="L74" s="63">
        <v>3</v>
      </c>
      <c r="M74" s="63">
        <v>2</v>
      </c>
      <c r="N74" s="63">
        <v>2</v>
      </c>
      <c r="O74" s="63">
        <v>3</v>
      </c>
      <c r="R74" s="63">
        <v>0</v>
      </c>
      <c r="T74" s="63">
        <v>3</v>
      </c>
    </row>
    <row r="75" spans="1:20" ht="12">
      <c r="A75" s="39" t="s">
        <v>9</v>
      </c>
      <c r="B75" s="49">
        <f t="shared" si="7"/>
        <v>18</v>
      </c>
      <c r="E75" s="63"/>
      <c r="F75" s="63"/>
      <c r="G75" s="63">
        <v>1</v>
      </c>
      <c r="H75" s="63">
        <v>1</v>
      </c>
      <c r="I75" s="63">
        <v>0</v>
      </c>
      <c r="J75" s="63">
        <v>1</v>
      </c>
      <c r="K75" s="63">
        <v>2</v>
      </c>
      <c r="L75" s="63">
        <v>3</v>
      </c>
      <c r="M75" s="63">
        <v>2</v>
      </c>
      <c r="N75" s="63">
        <v>2</v>
      </c>
      <c r="O75" s="63">
        <v>3</v>
      </c>
      <c r="R75" s="63">
        <v>0</v>
      </c>
      <c r="T75" s="63">
        <v>3</v>
      </c>
    </row>
    <row r="76" spans="1:20" ht="12">
      <c r="A76" s="39" t="s">
        <v>10</v>
      </c>
      <c r="B76" s="49">
        <f t="shared" si="7"/>
        <v>10</v>
      </c>
      <c r="E76" s="63"/>
      <c r="F76" s="63"/>
      <c r="G76" s="63"/>
      <c r="H76" s="63">
        <v>1</v>
      </c>
      <c r="I76" s="63"/>
      <c r="J76" s="63">
        <v>2</v>
      </c>
      <c r="K76" s="63"/>
      <c r="L76" s="63">
        <v>2</v>
      </c>
      <c r="M76" s="63">
        <v>1</v>
      </c>
      <c r="N76" s="63">
        <v>2</v>
      </c>
      <c r="O76" s="63"/>
      <c r="T76" s="63">
        <v>2</v>
      </c>
    </row>
    <row r="77" spans="1:20" ht="12">
      <c r="A77" s="39" t="s">
        <v>11</v>
      </c>
      <c r="B77" s="49">
        <f t="shared" si="7"/>
        <v>4</v>
      </c>
      <c r="E77" s="63"/>
      <c r="F77" s="63"/>
      <c r="G77" s="63"/>
      <c r="H77" s="63"/>
      <c r="I77" s="63"/>
      <c r="J77" s="63"/>
      <c r="K77" s="63"/>
      <c r="L77" s="63"/>
      <c r="M77" s="63"/>
      <c r="N77" s="63">
        <v>2</v>
      </c>
      <c r="O77" s="63"/>
      <c r="T77" s="63">
        <v>2</v>
      </c>
    </row>
    <row r="78" spans="1:15" ht="12">
      <c r="A78" s="39" t="s">
        <v>13</v>
      </c>
      <c r="B78" s="49">
        <f t="shared" si="7"/>
        <v>0</v>
      </c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</row>
    <row r="79" spans="1:15" ht="12">
      <c r="A79" s="39" t="s">
        <v>14</v>
      </c>
      <c r="B79" s="49">
        <f t="shared" si="7"/>
        <v>1</v>
      </c>
      <c r="E79" s="63"/>
      <c r="F79" s="63"/>
      <c r="G79" s="63"/>
      <c r="H79" s="63"/>
      <c r="I79" s="63"/>
      <c r="J79" s="63">
        <v>1</v>
      </c>
      <c r="K79" s="63"/>
      <c r="L79" s="63"/>
      <c r="M79" s="63"/>
      <c r="N79" s="63"/>
      <c r="O79" s="63"/>
    </row>
    <row r="80" spans="1:15" ht="12">
      <c r="A80" s="39" t="s">
        <v>15</v>
      </c>
      <c r="B80" s="49">
        <f t="shared" si="7"/>
        <v>3</v>
      </c>
      <c r="E80" s="63"/>
      <c r="F80" s="63"/>
      <c r="G80" s="63"/>
      <c r="H80" s="63">
        <v>1</v>
      </c>
      <c r="I80" s="63"/>
      <c r="J80" s="63">
        <v>1</v>
      </c>
      <c r="K80" s="63"/>
      <c r="L80" s="63"/>
      <c r="M80" s="63"/>
      <c r="N80" s="63">
        <v>1</v>
      </c>
      <c r="O80" s="63"/>
    </row>
    <row r="81" spans="1:15" ht="12">
      <c r="A81" s="39" t="s">
        <v>58</v>
      </c>
      <c r="B81" s="49">
        <f t="shared" si="7"/>
        <v>1</v>
      </c>
      <c r="E81" s="63"/>
      <c r="F81" s="63"/>
      <c r="G81" s="63"/>
      <c r="H81" s="63"/>
      <c r="I81" s="63">
        <v>1</v>
      </c>
      <c r="J81" s="63"/>
      <c r="K81" s="63"/>
      <c r="L81" s="63"/>
      <c r="M81" s="63"/>
      <c r="N81" s="63"/>
      <c r="O81" s="63"/>
    </row>
    <row r="82" spans="1:15" ht="12">
      <c r="A82" s="39" t="s">
        <v>17</v>
      </c>
      <c r="B82" s="49">
        <f t="shared" si="7"/>
        <v>0</v>
      </c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</row>
    <row r="83" spans="1:15" ht="12">
      <c r="A83" s="39" t="s">
        <v>18</v>
      </c>
      <c r="B83" s="49">
        <f t="shared" si="7"/>
        <v>1</v>
      </c>
      <c r="E83" s="63"/>
      <c r="F83" s="63"/>
      <c r="G83" s="63">
        <v>1</v>
      </c>
      <c r="H83" s="63"/>
      <c r="I83" s="63"/>
      <c r="J83" s="63"/>
      <c r="K83" s="63"/>
      <c r="L83" s="63"/>
      <c r="M83" s="63"/>
      <c r="N83" s="63"/>
      <c r="O83" s="63"/>
    </row>
    <row r="84" spans="1:15" ht="12">
      <c r="A84" s="39" t="s">
        <v>92</v>
      </c>
      <c r="B84" s="49">
        <f t="shared" si="7"/>
        <v>0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</row>
    <row r="85" spans="5:15" ht="12"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</row>
    <row r="86" spans="2:22" ht="12">
      <c r="B86" s="75" t="s">
        <v>55</v>
      </c>
      <c r="C86" s="75" t="s">
        <v>56</v>
      </c>
      <c r="D86" s="75" t="s">
        <v>57</v>
      </c>
      <c r="E86" s="72">
        <f aca="true" t="shared" si="8" ref="E86:V86">E51</f>
        <v>37736</v>
      </c>
      <c r="F86" s="72">
        <f t="shared" si="8"/>
        <v>37743</v>
      </c>
      <c r="G86" s="72">
        <f t="shared" si="8"/>
        <v>37750</v>
      </c>
      <c r="H86" s="72">
        <f t="shared" si="8"/>
        <v>37757</v>
      </c>
      <c r="I86" s="72">
        <f t="shared" si="8"/>
        <v>37764</v>
      </c>
      <c r="J86" s="72">
        <f t="shared" si="8"/>
        <v>37771</v>
      </c>
      <c r="K86" s="72">
        <f t="shared" si="8"/>
        <v>37778</v>
      </c>
      <c r="L86" s="72">
        <f t="shared" si="8"/>
        <v>37792</v>
      </c>
      <c r="M86" s="72">
        <f t="shared" si="8"/>
        <v>37799</v>
      </c>
      <c r="N86" s="72">
        <f t="shared" si="8"/>
        <v>37813</v>
      </c>
      <c r="O86" s="72">
        <f t="shared" si="8"/>
        <v>37820</v>
      </c>
      <c r="P86" s="72">
        <f t="shared" si="8"/>
        <v>37827</v>
      </c>
      <c r="Q86" s="72">
        <f t="shared" si="8"/>
        <v>37834</v>
      </c>
      <c r="R86" s="72">
        <f t="shared" si="8"/>
        <v>37841</v>
      </c>
      <c r="S86" s="72">
        <f t="shared" si="8"/>
        <v>37848</v>
      </c>
      <c r="T86" s="72">
        <f t="shared" si="8"/>
        <v>37855</v>
      </c>
      <c r="U86" s="72">
        <f t="shared" si="8"/>
        <v>37862</v>
      </c>
      <c r="V86" s="23">
        <f t="shared" si="8"/>
        <v>0</v>
      </c>
    </row>
    <row r="87" spans="1:26" ht="12">
      <c r="A87" s="47" t="s">
        <v>93</v>
      </c>
      <c r="B87" s="82">
        <f>(B90/B88)</f>
        <v>0.4897959183673469</v>
      </c>
      <c r="C87" s="82">
        <f>((B90+B92+2*B93+3*B94)/B88)</f>
        <v>0.6530612244897959</v>
      </c>
      <c r="D87" s="82">
        <f>((B90+B95+B96)/(B88+B95))</f>
        <v>0.5961538461538461</v>
      </c>
      <c r="E87" s="72"/>
      <c r="F87" s="72"/>
      <c r="G87" s="72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24"/>
      <c r="W87" s="27"/>
      <c r="X87" s="27"/>
      <c r="Y87" s="27"/>
      <c r="Z87" s="27"/>
    </row>
    <row r="88" spans="1:21" ht="12">
      <c r="A88" s="39" t="s">
        <v>7</v>
      </c>
      <c r="B88" s="49">
        <f aca="true" t="shared" si="9" ref="B88:B98">SUM(E88:Z88)</f>
        <v>49</v>
      </c>
      <c r="E88" s="49">
        <v>6</v>
      </c>
      <c r="G88" s="49">
        <v>4</v>
      </c>
      <c r="H88" s="49">
        <v>3</v>
      </c>
      <c r="I88" s="49">
        <v>3</v>
      </c>
      <c r="J88" s="49">
        <v>2</v>
      </c>
      <c r="K88" s="49">
        <v>4</v>
      </c>
      <c r="M88" s="49">
        <v>3</v>
      </c>
      <c r="N88" s="49">
        <v>4</v>
      </c>
      <c r="O88" s="49">
        <v>4</v>
      </c>
      <c r="P88" s="63">
        <v>5</v>
      </c>
      <c r="Q88" s="63">
        <v>4</v>
      </c>
      <c r="R88" s="63">
        <v>1</v>
      </c>
      <c r="T88" s="63">
        <v>3</v>
      </c>
      <c r="U88" s="63">
        <v>3</v>
      </c>
    </row>
    <row r="89" spans="1:21" ht="12">
      <c r="A89" s="39" t="s">
        <v>8</v>
      </c>
      <c r="B89" s="49">
        <f t="shared" si="9"/>
        <v>21</v>
      </c>
      <c r="E89" s="49">
        <v>4</v>
      </c>
      <c r="G89" s="49">
        <v>2</v>
      </c>
      <c r="H89" s="49">
        <v>1</v>
      </c>
      <c r="I89" s="49">
        <v>2</v>
      </c>
      <c r="J89" s="49">
        <v>1</v>
      </c>
      <c r="K89" s="49">
        <v>2</v>
      </c>
      <c r="M89" s="49">
        <v>1</v>
      </c>
      <c r="N89" s="49">
        <v>2</v>
      </c>
      <c r="O89" s="49">
        <v>2</v>
      </c>
      <c r="P89" s="63">
        <v>1</v>
      </c>
      <c r="Q89" s="63">
        <v>1</v>
      </c>
      <c r="R89" s="63">
        <v>0</v>
      </c>
      <c r="T89" s="63">
        <v>1</v>
      </c>
      <c r="U89" s="63">
        <v>1</v>
      </c>
    </row>
    <row r="90" spans="1:21" ht="12">
      <c r="A90" s="39" t="s">
        <v>9</v>
      </c>
      <c r="B90" s="49">
        <f t="shared" si="9"/>
        <v>24</v>
      </c>
      <c r="E90" s="49">
        <v>4</v>
      </c>
      <c r="G90" s="49">
        <v>2</v>
      </c>
      <c r="H90" s="49">
        <v>1</v>
      </c>
      <c r="I90" s="49">
        <v>1</v>
      </c>
      <c r="J90" s="49">
        <v>0</v>
      </c>
      <c r="K90" s="49">
        <v>2</v>
      </c>
      <c r="M90" s="49">
        <v>3</v>
      </c>
      <c r="N90" s="49">
        <v>2</v>
      </c>
      <c r="O90" s="49">
        <v>2</v>
      </c>
      <c r="P90" s="63">
        <v>3</v>
      </c>
      <c r="Q90" s="63">
        <v>2</v>
      </c>
      <c r="R90" s="63">
        <v>0</v>
      </c>
      <c r="T90" s="63">
        <v>0</v>
      </c>
      <c r="U90" s="63">
        <v>2</v>
      </c>
    </row>
    <row r="91" spans="1:21" ht="12">
      <c r="A91" s="39" t="s">
        <v>10</v>
      </c>
      <c r="B91" s="49">
        <f t="shared" si="9"/>
        <v>20</v>
      </c>
      <c r="E91" s="49">
        <v>4</v>
      </c>
      <c r="G91" s="49">
        <v>2</v>
      </c>
      <c r="H91" s="49">
        <v>2</v>
      </c>
      <c r="J91" s="49">
        <v>1</v>
      </c>
      <c r="K91" s="49">
        <v>1</v>
      </c>
      <c r="M91" s="49">
        <v>2</v>
      </c>
      <c r="N91" s="49">
        <v>1</v>
      </c>
      <c r="O91" s="49">
        <v>3</v>
      </c>
      <c r="P91" s="63">
        <v>2</v>
      </c>
      <c r="Q91" s="63">
        <v>1</v>
      </c>
      <c r="U91" s="63">
        <v>1</v>
      </c>
    </row>
    <row r="92" spans="1:16" ht="12">
      <c r="A92" s="39" t="s">
        <v>11</v>
      </c>
      <c r="B92" s="49">
        <f t="shared" si="9"/>
        <v>3</v>
      </c>
      <c r="I92" s="49">
        <v>1</v>
      </c>
      <c r="N92" s="49">
        <v>1</v>
      </c>
      <c r="P92" s="63">
        <v>1</v>
      </c>
    </row>
    <row r="93" spans="1:17" ht="12">
      <c r="A93" s="39" t="s">
        <v>13</v>
      </c>
      <c r="B93" s="49">
        <f t="shared" si="9"/>
        <v>1</v>
      </c>
      <c r="Q93" s="63">
        <v>1</v>
      </c>
    </row>
    <row r="94" spans="1:5" ht="12">
      <c r="A94" s="39" t="s">
        <v>14</v>
      </c>
      <c r="B94" s="49">
        <f t="shared" si="9"/>
        <v>1</v>
      </c>
      <c r="E94" s="49">
        <v>1</v>
      </c>
    </row>
    <row r="95" spans="1:20" ht="12">
      <c r="A95" s="39" t="s">
        <v>15</v>
      </c>
      <c r="B95" s="49">
        <f t="shared" si="9"/>
        <v>3</v>
      </c>
      <c r="H95" s="49">
        <v>1</v>
      </c>
      <c r="M95" s="49">
        <v>1</v>
      </c>
      <c r="T95" s="63">
        <v>1</v>
      </c>
    </row>
    <row r="96" spans="1:21" ht="12">
      <c r="A96" s="39" t="s">
        <v>58</v>
      </c>
      <c r="B96" s="49">
        <f t="shared" si="9"/>
        <v>4</v>
      </c>
      <c r="E96" s="49">
        <v>1</v>
      </c>
      <c r="J96" s="49">
        <v>1</v>
      </c>
      <c r="Q96" s="63">
        <v>1</v>
      </c>
      <c r="U96" s="63">
        <v>1</v>
      </c>
    </row>
    <row r="97" spans="1:10" ht="12">
      <c r="A97" s="39" t="s">
        <v>17</v>
      </c>
      <c r="B97" s="49">
        <f t="shared" si="9"/>
        <v>1</v>
      </c>
      <c r="J97" s="49">
        <v>1</v>
      </c>
    </row>
    <row r="98" spans="1:9" ht="12">
      <c r="A98" s="39" t="s">
        <v>18</v>
      </c>
      <c r="B98" s="49">
        <f t="shared" si="9"/>
        <v>1</v>
      </c>
      <c r="I98" s="49">
        <v>1</v>
      </c>
    </row>
    <row r="99" spans="1:2" ht="12">
      <c r="A99" s="39" t="s">
        <v>92</v>
      </c>
      <c r="B99" s="49">
        <f>SUM(E99:Z99)</f>
        <v>0</v>
      </c>
    </row>
    <row r="100" ht="12" hidden="1">
      <c r="A100" s="39"/>
    </row>
    <row r="101" spans="2:22" ht="12" hidden="1">
      <c r="B101" s="75" t="s">
        <v>55</v>
      </c>
      <c r="C101" s="75" t="s">
        <v>56</v>
      </c>
      <c r="D101" s="75" t="s">
        <v>57</v>
      </c>
      <c r="E101" s="72">
        <f>E86</f>
        <v>37736</v>
      </c>
      <c r="F101" s="72">
        <f aca="true" t="shared" si="10" ref="F101:V101">F86</f>
        <v>37743</v>
      </c>
      <c r="G101" s="72">
        <f t="shared" si="10"/>
        <v>37750</v>
      </c>
      <c r="H101" s="72">
        <f t="shared" si="10"/>
        <v>37757</v>
      </c>
      <c r="I101" s="72">
        <f t="shared" si="10"/>
        <v>37764</v>
      </c>
      <c r="J101" s="72">
        <f t="shared" si="10"/>
        <v>37771</v>
      </c>
      <c r="K101" s="72">
        <f t="shared" si="10"/>
        <v>37778</v>
      </c>
      <c r="L101" s="72">
        <f t="shared" si="10"/>
        <v>37792</v>
      </c>
      <c r="M101" s="72">
        <f t="shared" si="10"/>
        <v>37799</v>
      </c>
      <c r="N101" s="72">
        <f t="shared" si="10"/>
        <v>37813</v>
      </c>
      <c r="O101" s="72">
        <f t="shared" si="10"/>
        <v>37820</v>
      </c>
      <c r="P101" s="72">
        <f t="shared" si="10"/>
        <v>37827</v>
      </c>
      <c r="Q101" s="72">
        <f t="shared" si="10"/>
        <v>37834</v>
      </c>
      <c r="R101" s="72"/>
      <c r="S101" s="72">
        <f t="shared" si="10"/>
        <v>37848</v>
      </c>
      <c r="T101" s="72">
        <f t="shared" si="10"/>
        <v>37855</v>
      </c>
      <c r="U101" s="72">
        <f t="shared" si="10"/>
        <v>37862</v>
      </c>
      <c r="V101" s="23">
        <f t="shared" si="10"/>
        <v>0</v>
      </c>
    </row>
    <row r="102" spans="1:26" ht="12" hidden="1">
      <c r="A102" s="47"/>
      <c r="B102" s="82" t="e">
        <f>(B105/B103)</f>
        <v>#DIV/0!</v>
      </c>
      <c r="C102" s="82" t="e">
        <f>((B105+B107+2*B108+3*B109)/B103)</f>
        <v>#DIV/0!</v>
      </c>
      <c r="D102" s="82" t="e">
        <f>((B105+B110+B111)/(B103+B110))</f>
        <v>#DIV/0!</v>
      </c>
      <c r="E102" s="72"/>
      <c r="F102" s="72"/>
      <c r="G102" s="72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24"/>
      <c r="W102" s="27"/>
      <c r="X102" s="27"/>
      <c r="Y102" s="27"/>
      <c r="Z102" s="27"/>
    </row>
    <row r="103" spans="1:2" ht="12" hidden="1">
      <c r="A103" s="39" t="s">
        <v>7</v>
      </c>
      <c r="B103" s="49">
        <f aca="true" t="shared" si="11" ref="B103:B113">SUM(E103:Z103)</f>
        <v>0</v>
      </c>
    </row>
    <row r="104" spans="1:2" ht="12" hidden="1">
      <c r="A104" s="39" t="s">
        <v>8</v>
      </c>
      <c r="B104" s="49">
        <f t="shared" si="11"/>
        <v>0</v>
      </c>
    </row>
    <row r="105" spans="1:2" ht="12" hidden="1">
      <c r="A105" s="39" t="s">
        <v>9</v>
      </c>
      <c r="B105" s="49">
        <f t="shared" si="11"/>
        <v>0</v>
      </c>
    </row>
    <row r="106" spans="1:2" ht="12" hidden="1">
      <c r="A106" s="39" t="s">
        <v>10</v>
      </c>
      <c r="B106" s="49">
        <f t="shared" si="11"/>
        <v>0</v>
      </c>
    </row>
    <row r="107" spans="1:2" ht="12" hidden="1">
      <c r="A107" s="39" t="s">
        <v>11</v>
      </c>
      <c r="B107" s="49">
        <f t="shared" si="11"/>
        <v>0</v>
      </c>
    </row>
    <row r="108" spans="1:2" ht="12" hidden="1">
      <c r="A108" s="39" t="s">
        <v>13</v>
      </c>
      <c r="B108" s="49">
        <f t="shared" si="11"/>
        <v>0</v>
      </c>
    </row>
    <row r="109" spans="1:2" ht="12" hidden="1">
      <c r="A109" s="39" t="s">
        <v>14</v>
      </c>
      <c r="B109" s="49">
        <f t="shared" si="11"/>
        <v>0</v>
      </c>
    </row>
    <row r="110" spans="1:2" ht="12" hidden="1">
      <c r="A110" s="39" t="s">
        <v>15</v>
      </c>
      <c r="B110" s="49">
        <f t="shared" si="11"/>
        <v>0</v>
      </c>
    </row>
    <row r="111" spans="1:2" ht="12" hidden="1">
      <c r="A111" s="39" t="s">
        <v>58</v>
      </c>
      <c r="B111" s="49">
        <f t="shared" si="11"/>
        <v>0</v>
      </c>
    </row>
    <row r="112" spans="1:2" ht="12" hidden="1">
      <c r="A112" s="39" t="s">
        <v>17</v>
      </c>
      <c r="B112" s="49">
        <f t="shared" si="11"/>
        <v>0</v>
      </c>
    </row>
    <row r="113" spans="1:2" ht="12" hidden="1">
      <c r="A113" s="39" t="s">
        <v>18</v>
      </c>
      <c r="B113" s="49">
        <f t="shared" si="11"/>
        <v>0</v>
      </c>
    </row>
    <row r="114" ht="12" hidden="1">
      <c r="A114" s="39"/>
    </row>
    <row r="115" ht="12">
      <c r="A115" s="39"/>
    </row>
    <row r="116" spans="2:22" ht="12">
      <c r="B116" s="75" t="s">
        <v>55</v>
      </c>
      <c r="C116" s="75" t="s">
        <v>56</v>
      </c>
      <c r="D116" s="75" t="s">
        <v>57</v>
      </c>
      <c r="E116" s="72">
        <f>E101</f>
        <v>37736</v>
      </c>
      <c r="F116" s="72">
        <f aca="true" t="shared" si="12" ref="F116:V116">F101</f>
        <v>37743</v>
      </c>
      <c r="G116" s="72">
        <f t="shared" si="12"/>
        <v>37750</v>
      </c>
      <c r="H116" s="72">
        <f t="shared" si="12"/>
        <v>37757</v>
      </c>
      <c r="I116" s="72">
        <f t="shared" si="12"/>
        <v>37764</v>
      </c>
      <c r="J116" s="72">
        <f t="shared" si="12"/>
        <v>37771</v>
      </c>
      <c r="K116" s="72">
        <f t="shared" si="12"/>
        <v>37778</v>
      </c>
      <c r="L116" s="72">
        <f t="shared" si="12"/>
        <v>37792</v>
      </c>
      <c r="M116" s="72">
        <f t="shared" si="12"/>
        <v>37799</v>
      </c>
      <c r="N116" s="72">
        <f t="shared" si="12"/>
        <v>37813</v>
      </c>
      <c r="O116" s="72">
        <f t="shared" si="12"/>
        <v>37820</v>
      </c>
      <c r="P116" s="72">
        <f t="shared" si="12"/>
        <v>37827</v>
      </c>
      <c r="Q116" s="72">
        <f t="shared" si="12"/>
        <v>37834</v>
      </c>
      <c r="R116" s="72"/>
      <c r="S116" s="72">
        <f t="shared" si="12"/>
        <v>37848</v>
      </c>
      <c r="T116" s="72">
        <f t="shared" si="12"/>
        <v>37855</v>
      </c>
      <c r="U116" s="72">
        <f t="shared" si="12"/>
        <v>37862</v>
      </c>
      <c r="V116" s="23">
        <f t="shared" si="12"/>
        <v>0</v>
      </c>
    </row>
    <row r="117" spans="1:26" ht="12">
      <c r="A117" s="47" t="s">
        <v>94</v>
      </c>
      <c r="B117" s="82">
        <f>(B120/B118)</f>
        <v>0.5882352941176471</v>
      </c>
      <c r="C117" s="82">
        <f>((B120+B122+2*B123+3*B124)/B118)</f>
        <v>0.7843137254901961</v>
      </c>
      <c r="D117" s="82">
        <f>((B120+B125+B126)/(B118+B125))</f>
        <v>0.6538461538461539</v>
      </c>
      <c r="E117" s="72"/>
      <c r="F117" s="72"/>
      <c r="G117" s="72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24"/>
      <c r="W117" s="27"/>
      <c r="X117" s="27"/>
      <c r="Y117" s="27"/>
      <c r="Z117" s="27"/>
    </row>
    <row r="118" spans="1:21" ht="12">
      <c r="A118" s="39" t="s">
        <v>7</v>
      </c>
      <c r="B118" s="49">
        <f aca="true" t="shared" si="13" ref="B118:B128">SUM(E118:Z118)</f>
        <v>51</v>
      </c>
      <c r="E118" s="49">
        <v>6</v>
      </c>
      <c r="F118" s="49">
        <v>6</v>
      </c>
      <c r="G118" s="49">
        <v>3</v>
      </c>
      <c r="H118" s="49">
        <v>5</v>
      </c>
      <c r="I118" s="49">
        <v>4</v>
      </c>
      <c r="J118" s="49">
        <v>3</v>
      </c>
      <c r="L118" s="49">
        <v>4</v>
      </c>
      <c r="M118" s="49">
        <v>3</v>
      </c>
      <c r="O118" s="49">
        <v>4</v>
      </c>
      <c r="P118" s="63">
        <v>5</v>
      </c>
      <c r="Q118" s="63">
        <v>4</v>
      </c>
      <c r="R118" s="63">
        <v>1</v>
      </c>
      <c r="U118" s="63">
        <v>3</v>
      </c>
    </row>
    <row r="119" spans="1:21" ht="12">
      <c r="A119" s="39" t="s">
        <v>8</v>
      </c>
      <c r="B119" s="49">
        <f t="shared" si="13"/>
        <v>24</v>
      </c>
      <c r="E119" s="49">
        <v>3</v>
      </c>
      <c r="F119" s="49">
        <v>4</v>
      </c>
      <c r="G119" s="49">
        <v>1</v>
      </c>
      <c r="H119" s="49">
        <v>2</v>
      </c>
      <c r="I119" s="49">
        <v>2</v>
      </c>
      <c r="J119" s="49">
        <v>2</v>
      </c>
      <c r="L119" s="49">
        <v>0</v>
      </c>
      <c r="M119" s="49">
        <v>1</v>
      </c>
      <c r="O119" s="49">
        <v>3</v>
      </c>
      <c r="P119" s="63">
        <v>2</v>
      </c>
      <c r="Q119" s="63">
        <v>3</v>
      </c>
      <c r="R119" s="63">
        <v>0</v>
      </c>
      <c r="U119" s="63">
        <v>1</v>
      </c>
    </row>
    <row r="120" spans="1:21" ht="12">
      <c r="A120" s="39" t="s">
        <v>9</v>
      </c>
      <c r="B120" s="49">
        <f t="shared" si="13"/>
        <v>30</v>
      </c>
      <c r="E120" s="49">
        <v>4</v>
      </c>
      <c r="F120" s="49">
        <v>5</v>
      </c>
      <c r="G120" s="49">
        <v>2</v>
      </c>
      <c r="H120" s="49">
        <v>3</v>
      </c>
      <c r="I120" s="49">
        <v>1</v>
      </c>
      <c r="J120" s="49">
        <v>3</v>
      </c>
      <c r="L120" s="49">
        <v>0</v>
      </c>
      <c r="M120" s="49">
        <v>2</v>
      </c>
      <c r="O120" s="49">
        <v>4</v>
      </c>
      <c r="P120" s="63">
        <v>4</v>
      </c>
      <c r="Q120" s="63">
        <v>2</v>
      </c>
      <c r="R120" s="63">
        <v>0</v>
      </c>
      <c r="U120" s="63">
        <v>0</v>
      </c>
    </row>
    <row r="121" spans="1:17" ht="12">
      <c r="A121" s="39" t="s">
        <v>10</v>
      </c>
      <c r="B121" s="49">
        <f t="shared" si="13"/>
        <v>23</v>
      </c>
      <c r="E121" s="49">
        <v>2</v>
      </c>
      <c r="F121" s="49">
        <v>5</v>
      </c>
      <c r="G121" s="49">
        <v>1</v>
      </c>
      <c r="H121" s="49">
        <v>1</v>
      </c>
      <c r="I121" s="49">
        <v>1</v>
      </c>
      <c r="J121" s="49">
        <v>2</v>
      </c>
      <c r="L121" s="49">
        <v>3</v>
      </c>
      <c r="O121" s="49">
        <v>1</v>
      </c>
      <c r="P121" s="63">
        <v>4</v>
      </c>
      <c r="Q121" s="63">
        <v>3</v>
      </c>
    </row>
    <row r="122" spans="1:9" ht="12">
      <c r="A122" s="39" t="s">
        <v>11</v>
      </c>
      <c r="B122" s="49">
        <f t="shared" si="13"/>
        <v>2</v>
      </c>
      <c r="F122" s="49">
        <v>1</v>
      </c>
      <c r="I122" s="49">
        <v>1</v>
      </c>
    </row>
    <row r="123" spans="1:5" ht="12">
      <c r="A123" s="39" t="s">
        <v>13</v>
      </c>
      <c r="B123" s="49">
        <f t="shared" si="13"/>
        <v>1</v>
      </c>
      <c r="E123" s="49">
        <v>1</v>
      </c>
    </row>
    <row r="124" spans="1:16" ht="12">
      <c r="A124" s="39" t="s">
        <v>14</v>
      </c>
      <c r="B124" s="49">
        <f t="shared" si="13"/>
        <v>2</v>
      </c>
      <c r="F124" s="49">
        <v>1</v>
      </c>
      <c r="P124" s="63">
        <v>1</v>
      </c>
    </row>
    <row r="125" spans="1:10" ht="12">
      <c r="A125" s="39" t="s">
        <v>15</v>
      </c>
      <c r="B125" s="49">
        <f t="shared" si="13"/>
        <v>1</v>
      </c>
      <c r="J125" s="83">
        <v>1</v>
      </c>
    </row>
    <row r="126" spans="1:21" ht="12">
      <c r="A126" s="39" t="s">
        <v>58</v>
      </c>
      <c r="B126" s="49">
        <f t="shared" si="13"/>
        <v>3</v>
      </c>
      <c r="I126" s="49">
        <v>1</v>
      </c>
      <c r="Q126" s="63">
        <v>1</v>
      </c>
      <c r="U126" s="63">
        <v>1</v>
      </c>
    </row>
    <row r="127" spans="1:2" ht="12">
      <c r="A127" s="39" t="s">
        <v>17</v>
      </c>
      <c r="B127" s="49">
        <f t="shared" si="13"/>
        <v>0</v>
      </c>
    </row>
    <row r="128" spans="1:8" ht="12">
      <c r="A128" s="39" t="s">
        <v>18</v>
      </c>
      <c r="B128" s="49">
        <f t="shared" si="13"/>
        <v>1</v>
      </c>
      <c r="H128" s="49">
        <v>1</v>
      </c>
    </row>
    <row r="129" spans="1:21" ht="12">
      <c r="A129" s="39" t="s">
        <v>92</v>
      </c>
      <c r="B129" s="49">
        <f>SUM(E129:Z129)</f>
        <v>1</v>
      </c>
      <c r="U129" s="63">
        <v>1</v>
      </c>
    </row>
    <row r="130" ht="12">
      <c r="A130" s="39"/>
    </row>
    <row r="131" spans="1:22" ht="12">
      <c r="A131" s="46" t="s">
        <v>60</v>
      </c>
      <c r="B131" s="75" t="s">
        <v>55</v>
      </c>
      <c r="C131" s="75" t="s">
        <v>56</v>
      </c>
      <c r="D131" s="75" t="s">
        <v>57</v>
      </c>
      <c r="E131" s="81" t="s">
        <v>95</v>
      </c>
      <c r="F131" s="81" t="s">
        <v>96</v>
      </c>
      <c r="G131" s="81" t="s">
        <v>97</v>
      </c>
      <c r="H131" s="81" t="s">
        <v>98</v>
      </c>
      <c r="I131" s="81" t="s">
        <v>99</v>
      </c>
      <c r="J131" s="81" t="s">
        <v>100</v>
      </c>
      <c r="K131" s="81" t="s">
        <v>101</v>
      </c>
      <c r="L131" s="81" t="s">
        <v>102</v>
      </c>
      <c r="M131" s="81" t="s">
        <v>103</v>
      </c>
      <c r="N131" s="81" t="s">
        <v>104</v>
      </c>
      <c r="O131" s="81" t="s">
        <v>105</v>
      </c>
      <c r="P131" s="81" t="s">
        <v>106</v>
      </c>
      <c r="Q131" s="81" t="s">
        <v>107</v>
      </c>
      <c r="R131" s="81" t="s">
        <v>148</v>
      </c>
      <c r="S131" s="81" t="s">
        <v>118</v>
      </c>
      <c r="T131" s="81" t="s">
        <v>119</v>
      </c>
      <c r="U131" s="81" t="s">
        <v>120</v>
      </c>
      <c r="V131" s="27" t="s">
        <v>121</v>
      </c>
    </row>
    <row r="132" spans="1:26" ht="12">
      <c r="A132" s="47" t="s">
        <v>122</v>
      </c>
      <c r="B132" s="82">
        <f>(B135/B133)</f>
        <v>0.4909090909090909</v>
      </c>
      <c r="C132" s="82">
        <f>((B135+B137+2*B138+3*B139)/B133)</f>
        <v>0.6909090909090909</v>
      </c>
      <c r="D132" s="82">
        <f>((B135+B140+B141)/(B133+B140))</f>
        <v>0.5614035087719298</v>
      </c>
      <c r="E132" s="72"/>
      <c r="F132" s="72"/>
      <c r="G132" s="72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24"/>
      <c r="W132" s="27"/>
      <c r="X132" s="27"/>
      <c r="Y132" s="27"/>
      <c r="Z132" s="27"/>
    </row>
    <row r="133" spans="1:21" ht="12">
      <c r="A133" s="39" t="s">
        <v>7</v>
      </c>
      <c r="B133" s="49">
        <f aca="true" t="shared" si="14" ref="B133:B143">SUM(E133:Z133)</f>
        <v>55</v>
      </c>
      <c r="E133" s="49">
        <v>6</v>
      </c>
      <c r="F133" s="49">
        <v>6</v>
      </c>
      <c r="G133" s="49">
        <v>4</v>
      </c>
      <c r="H133" s="49">
        <v>5</v>
      </c>
      <c r="I133" s="49">
        <v>3</v>
      </c>
      <c r="K133" s="49">
        <v>4</v>
      </c>
      <c r="L133" s="49">
        <v>2</v>
      </c>
      <c r="M133" s="49">
        <v>5</v>
      </c>
      <c r="N133" s="49">
        <v>4</v>
      </c>
      <c r="O133" s="49">
        <v>3</v>
      </c>
      <c r="P133" s="63">
        <v>5</v>
      </c>
      <c r="Q133" s="63">
        <v>4</v>
      </c>
      <c r="R133" s="63">
        <v>1</v>
      </c>
      <c r="U133" s="63">
        <v>3</v>
      </c>
    </row>
    <row r="134" spans="1:21" ht="12">
      <c r="A134" s="39" t="s">
        <v>8</v>
      </c>
      <c r="B134" s="49">
        <f t="shared" si="14"/>
        <v>29</v>
      </c>
      <c r="E134" s="49">
        <v>6</v>
      </c>
      <c r="F134" s="49">
        <v>4</v>
      </c>
      <c r="G134" s="49">
        <v>2</v>
      </c>
      <c r="H134" s="49">
        <v>3</v>
      </c>
      <c r="I134" s="49">
        <v>1</v>
      </c>
      <c r="K134" s="49">
        <v>1</v>
      </c>
      <c r="L134" s="49">
        <v>3</v>
      </c>
      <c r="M134" s="49">
        <v>4</v>
      </c>
      <c r="N134" s="49">
        <v>1</v>
      </c>
      <c r="O134" s="49">
        <v>2</v>
      </c>
      <c r="P134" s="63">
        <v>1</v>
      </c>
      <c r="Q134" s="63">
        <v>0</v>
      </c>
      <c r="R134" s="63">
        <v>0</v>
      </c>
      <c r="U134" s="63">
        <v>1</v>
      </c>
    </row>
    <row r="135" spans="1:21" ht="12">
      <c r="A135" s="39" t="s">
        <v>9</v>
      </c>
      <c r="B135" s="49">
        <f t="shared" si="14"/>
        <v>27</v>
      </c>
      <c r="E135" s="49">
        <v>4</v>
      </c>
      <c r="F135" s="49">
        <v>3</v>
      </c>
      <c r="G135" s="49">
        <v>2</v>
      </c>
      <c r="H135" s="49">
        <v>2</v>
      </c>
      <c r="I135" s="49">
        <v>3</v>
      </c>
      <c r="K135" s="49">
        <v>1</v>
      </c>
      <c r="L135" s="49">
        <v>1</v>
      </c>
      <c r="M135" s="49">
        <v>3</v>
      </c>
      <c r="N135" s="49">
        <v>1</v>
      </c>
      <c r="O135" s="49">
        <v>1</v>
      </c>
      <c r="P135" s="63">
        <v>1</v>
      </c>
      <c r="Q135" s="63">
        <v>3</v>
      </c>
      <c r="R135" s="63">
        <v>0</v>
      </c>
      <c r="U135" s="63">
        <v>2</v>
      </c>
    </row>
    <row r="136" spans="1:21" ht="12">
      <c r="A136" s="39" t="s">
        <v>10</v>
      </c>
      <c r="B136" s="49">
        <f t="shared" si="14"/>
        <v>16</v>
      </c>
      <c r="E136" s="49">
        <v>3</v>
      </c>
      <c r="F136" s="49">
        <v>3</v>
      </c>
      <c r="H136" s="49">
        <v>1</v>
      </c>
      <c r="I136" s="49">
        <v>1</v>
      </c>
      <c r="L136" s="49">
        <v>1</v>
      </c>
      <c r="N136" s="49">
        <v>2</v>
      </c>
      <c r="O136" s="49">
        <v>1</v>
      </c>
      <c r="P136" s="63">
        <v>2</v>
      </c>
      <c r="Q136" s="63">
        <v>1</v>
      </c>
      <c r="U136" s="63">
        <v>1</v>
      </c>
    </row>
    <row r="137" spans="1:16" ht="12">
      <c r="A137" s="39" t="s">
        <v>11</v>
      </c>
      <c r="B137" s="49">
        <f t="shared" si="14"/>
        <v>4</v>
      </c>
      <c r="F137" s="49">
        <v>1</v>
      </c>
      <c r="I137" s="49">
        <v>2</v>
      </c>
      <c r="P137" s="63">
        <v>1</v>
      </c>
    </row>
    <row r="138" spans="1:14" ht="12">
      <c r="A138" s="39" t="s">
        <v>13</v>
      </c>
      <c r="B138" s="49">
        <f t="shared" si="14"/>
        <v>2</v>
      </c>
      <c r="L138" s="49">
        <v>1</v>
      </c>
      <c r="N138" s="49">
        <v>1</v>
      </c>
    </row>
    <row r="139" spans="1:5" ht="12">
      <c r="A139" s="39" t="s">
        <v>14</v>
      </c>
      <c r="B139" s="49">
        <f t="shared" si="14"/>
        <v>1</v>
      </c>
      <c r="E139" s="49">
        <v>1</v>
      </c>
    </row>
    <row r="140" spans="1:12" ht="12">
      <c r="A140" s="39" t="s">
        <v>15</v>
      </c>
      <c r="B140" s="49">
        <f t="shared" si="14"/>
        <v>2</v>
      </c>
      <c r="L140" s="49">
        <v>2</v>
      </c>
    </row>
    <row r="141" spans="1:8" ht="12">
      <c r="A141" s="39" t="s">
        <v>58</v>
      </c>
      <c r="B141" s="49">
        <f t="shared" si="14"/>
        <v>3</v>
      </c>
      <c r="E141" s="49">
        <v>1</v>
      </c>
      <c r="F141" s="49">
        <v>1</v>
      </c>
      <c r="H141" s="49">
        <v>1</v>
      </c>
    </row>
    <row r="142" spans="1:15" ht="12">
      <c r="A142" s="39" t="s">
        <v>17</v>
      </c>
      <c r="B142" s="49">
        <f t="shared" si="14"/>
        <v>1</v>
      </c>
      <c r="E142" s="101"/>
      <c r="O142" s="49">
        <v>1</v>
      </c>
    </row>
    <row r="143" spans="1:17" ht="12">
      <c r="A143" s="39" t="s">
        <v>18</v>
      </c>
      <c r="B143" s="49">
        <f t="shared" si="14"/>
        <v>1</v>
      </c>
      <c r="Q143" s="63">
        <v>1</v>
      </c>
    </row>
    <row r="144" spans="1:9" ht="12">
      <c r="A144" s="39" t="s">
        <v>92</v>
      </c>
      <c r="B144" s="49">
        <f>SUM(E144:Z144)</f>
        <v>0</v>
      </c>
      <c r="I144" s="101"/>
    </row>
    <row r="145" spans="5:15" ht="12"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</row>
    <row r="146" spans="2:22" ht="12">
      <c r="B146" s="75" t="s">
        <v>55</v>
      </c>
      <c r="C146" s="75" t="s">
        <v>56</v>
      </c>
      <c r="D146" s="75" t="s">
        <v>57</v>
      </c>
      <c r="E146" s="72" t="str">
        <f>E131</f>
        <v>=E114</v>
      </c>
      <c r="F146" s="72" t="str">
        <f aca="true" t="shared" si="15" ref="F146:V146">F131</f>
        <v>=F114</v>
      </c>
      <c r="G146" s="72" t="str">
        <f t="shared" si="15"/>
        <v>=G114</v>
      </c>
      <c r="H146" s="72" t="str">
        <f t="shared" si="15"/>
        <v>=H114</v>
      </c>
      <c r="I146" s="72" t="str">
        <f t="shared" si="15"/>
        <v>=I114</v>
      </c>
      <c r="J146" s="72" t="str">
        <f t="shared" si="15"/>
        <v>=J114</v>
      </c>
      <c r="K146" s="72" t="str">
        <f t="shared" si="15"/>
        <v>=K114</v>
      </c>
      <c r="L146" s="72" t="str">
        <f t="shared" si="15"/>
        <v>=L114</v>
      </c>
      <c r="M146" s="72" t="str">
        <f t="shared" si="15"/>
        <v>=M114</v>
      </c>
      <c r="N146" s="72" t="str">
        <f t="shared" si="15"/>
        <v>=N114</v>
      </c>
      <c r="O146" s="72" t="str">
        <f t="shared" si="15"/>
        <v>=O114</v>
      </c>
      <c r="P146" s="72" t="str">
        <f t="shared" si="15"/>
        <v>=P114</v>
      </c>
      <c r="Q146" s="72" t="str">
        <f t="shared" si="15"/>
        <v>=Q114</v>
      </c>
      <c r="R146" s="72"/>
      <c r="S146" s="72" t="str">
        <f t="shared" si="15"/>
        <v>=R114</v>
      </c>
      <c r="T146" s="72" t="str">
        <f t="shared" si="15"/>
        <v>=S114</v>
      </c>
      <c r="U146" s="72" t="str">
        <f t="shared" si="15"/>
        <v>=T114</v>
      </c>
      <c r="V146" s="23" t="str">
        <f t="shared" si="15"/>
        <v>=U114</v>
      </c>
    </row>
    <row r="147" spans="1:26" ht="12">
      <c r="A147" s="47" t="s">
        <v>123</v>
      </c>
      <c r="B147" s="82">
        <f>(B150/B148)</f>
        <v>0.5490196078431373</v>
      </c>
      <c r="C147" s="82">
        <f>((B150+B152+2*B153+3*B154)/B148)</f>
        <v>0.5686274509803921</v>
      </c>
      <c r="D147" s="82">
        <f>((B150+B155+B156)/(B148+B155))</f>
        <v>0.5740740740740741</v>
      </c>
      <c r="E147" s="72"/>
      <c r="F147" s="72"/>
      <c r="G147" s="72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24"/>
      <c r="W147" s="27"/>
      <c r="X147" s="27"/>
      <c r="Y147" s="27"/>
      <c r="Z147" s="27"/>
    </row>
    <row r="148" spans="1:21" ht="12">
      <c r="A148" s="39" t="s">
        <v>7</v>
      </c>
      <c r="B148" s="49">
        <f aca="true" t="shared" si="16" ref="B148:B158">SUM(E148:Z148)</f>
        <v>51</v>
      </c>
      <c r="E148" s="49">
        <v>6</v>
      </c>
      <c r="F148" s="49">
        <v>5</v>
      </c>
      <c r="G148" s="49">
        <v>3</v>
      </c>
      <c r="H148" s="49">
        <v>3</v>
      </c>
      <c r="I148" s="49">
        <v>3</v>
      </c>
      <c r="J148" s="49">
        <v>3</v>
      </c>
      <c r="L148" s="49">
        <v>3</v>
      </c>
      <c r="M148" s="49">
        <v>3</v>
      </c>
      <c r="N148" s="49">
        <v>4</v>
      </c>
      <c r="O148" s="49">
        <v>4</v>
      </c>
      <c r="P148" s="63">
        <v>4</v>
      </c>
      <c r="Q148" s="63">
        <v>3</v>
      </c>
      <c r="R148" s="63">
        <v>1</v>
      </c>
      <c r="T148" s="63">
        <v>3</v>
      </c>
      <c r="U148" s="63">
        <v>3</v>
      </c>
    </row>
    <row r="149" spans="1:21" ht="12">
      <c r="A149" s="39" t="s">
        <v>8</v>
      </c>
      <c r="B149" s="49">
        <f t="shared" si="16"/>
        <v>22</v>
      </c>
      <c r="E149" s="49">
        <v>2</v>
      </c>
      <c r="F149" s="49">
        <v>2</v>
      </c>
      <c r="G149" s="49">
        <v>0</v>
      </c>
      <c r="H149" s="49">
        <v>4</v>
      </c>
      <c r="I149" s="49">
        <v>0</v>
      </c>
      <c r="J149" s="49">
        <v>2</v>
      </c>
      <c r="L149" s="49">
        <v>2</v>
      </c>
      <c r="M149" s="49">
        <v>1</v>
      </c>
      <c r="N149" s="49">
        <v>3</v>
      </c>
      <c r="O149" s="49">
        <v>2</v>
      </c>
      <c r="P149" s="63">
        <v>2</v>
      </c>
      <c r="Q149" s="63">
        <v>1</v>
      </c>
      <c r="R149" s="63">
        <v>0</v>
      </c>
      <c r="T149" s="63">
        <v>1</v>
      </c>
      <c r="U149" s="63">
        <v>0</v>
      </c>
    </row>
    <row r="150" spans="1:21" ht="12">
      <c r="A150" s="39" t="s">
        <v>9</v>
      </c>
      <c r="B150" s="49">
        <f t="shared" si="16"/>
        <v>28</v>
      </c>
      <c r="E150" s="49">
        <v>5</v>
      </c>
      <c r="F150" s="49">
        <v>2</v>
      </c>
      <c r="G150" s="49">
        <v>0</v>
      </c>
      <c r="H150" s="49">
        <v>2</v>
      </c>
      <c r="I150" s="49">
        <v>1</v>
      </c>
      <c r="J150" s="49">
        <v>2</v>
      </c>
      <c r="L150" s="49">
        <v>2</v>
      </c>
      <c r="M150" s="49">
        <v>2</v>
      </c>
      <c r="N150" s="49">
        <v>3</v>
      </c>
      <c r="O150" s="49">
        <v>2</v>
      </c>
      <c r="P150" s="63">
        <v>3</v>
      </c>
      <c r="Q150" s="63">
        <v>1</v>
      </c>
      <c r="R150" s="63">
        <v>1</v>
      </c>
      <c r="T150" s="63">
        <v>2</v>
      </c>
      <c r="U150" s="63">
        <v>0</v>
      </c>
    </row>
    <row r="151" spans="1:20" ht="12">
      <c r="A151" s="39" t="s">
        <v>10</v>
      </c>
      <c r="B151" s="49">
        <f t="shared" si="16"/>
        <v>14</v>
      </c>
      <c r="E151" s="49">
        <v>5</v>
      </c>
      <c r="F151" s="49">
        <v>1</v>
      </c>
      <c r="H151" s="49">
        <v>1</v>
      </c>
      <c r="J151" s="49">
        <v>1</v>
      </c>
      <c r="L151" s="49">
        <v>1</v>
      </c>
      <c r="N151" s="49">
        <v>1</v>
      </c>
      <c r="O151" s="49">
        <v>2</v>
      </c>
      <c r="P151" s="63">
        <v>1</v>
      </c>
      <c r="T151" s="63">
        <v>1</v>
      </c>
    </row>
    <row r="152" spans="1:18" ht="12">
      <c r="A152" s="39" t="s">
        <v>11</v>
      </c>
      <c r="B152" s="49">
        <f t="shared" si="16"/>
        <v>1</v>
      </c>
      <c r="R152" s="63">
        <v>1</v>
      </c>
    </row>
    <row r="153" spans="1:2" ht="12">
      <c r="A153" s="39" t="s">
        <v>13</v>
      </c>
      <c r="B153" s="49">
        <f t="shared" si="16"/>
        <v>0</v>
      </c>
    </row>
    <row r="154" spans="1:2" ht="12">
      <c r="A154" s="39" t="s">
        <v>14</v>
      </c>
      <c r="B154" s="49">
        <f t="shared" si="16"/>
        <v>0</v>
      </c>
    </row>
    <row r="155" spans="1:13" ht="12">
      <c r="A155" s="39" t="s">
        <v>15</v>
      </c>
      <c r="B155" s="49">
        <f t="shared" si="16"/>
        <v>3</v>
      </c>
      <c r="H155" s="49">
        <v>1</v>
      </c>
      <c r="L155" s="49">
        <v>1</v>
      </c>
      <c r="M155" s="49">
        <v>1</v>
      </c>
    </row>
    <row r="156" spans="1:2" ht="12">
      <c r="A156" s="39" t="s">
        <v>58</v>
      </c>
      <c r="B156" s="49">
        <f t="shared" si="16"/>
        <v>0</v>
      </c>
    </row>
    <row r="157" spans="1:20" ht="12">
      <c r="A157" s="39" t="s">
        <v>17</v>
      </c>
      <c r="B157" s="49">
        <f t="shared" si="16"/>
        <v>1</v>
      </c>
      <c r="T157" s="63">
        <v>1</v>
      </c>
    </row>
    <row r="158" spans="1:12" ht="12">
      <c r="A158" s="39" t="s">
        <v>18</v>
      </c>
      <c r="B158" s="49">
        <f t="shared" si="16"/>
        <v>2</v>
      </c>
      <c r="F158" s="49">
        <v>1</v>
      </c>
      <c r="L158" s="49">
        <v>1</v>
      </c>
    </row>
    <row r="159" spans="1:17" ht="10.5" customHeight="1">
      <c r="A159" s="39" t="s">
        <v>92</v>
      </c>
      <c r="B159" s="49">
        <f>SUM(E159:Z159)</f>
        <v>2</v>
      </c>
      <c r="L159" s="49">
        <v>1</v>
      </c>
      <c r="Q159" s="63">
        <v>1</v>
      </c>
    </row>
    <row r="160" spans="5:15" ht="4.5" customHeight="1"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</row>
    <row r="161" spans="1:21" ht="12">
      <c r="A161" s="46" t="s">
        <v>60</v>
      </c>
      <c r="B161" s="75" t="s">
        <v>55</v>
      </c>
      <c r="C161" s="75" t="s">
        <v>56</v>
      </c>
      <c r="D161" s="75" t="s">
        <v>57</v>
      </c>
      <c r="E161" s="81" t="s">
        <v>124</v>
      </c>
      <c r="F161" s="81" t="s">
        <v>125</v>
      </c>
      <c r="G161" s="81" t="s">
        <v>126</v>
      </c>
      <c r="H161" s="81" t="s">
        <v>127</v>
      </c>
      <c r="I161" s="81" t="s">
        <v>128</v>
      </c>
      <c r="J161" s="81" t="s">
        <v>129</v>
      </c>
      <c r="K161" s="81" t="s">
        <v>130</v>
      </c>
      <c r="L161" s="81" t="s">
        <v>131</v>
      </c>
      <c r="M161" s="81" t="s">
        <v>132</v>
      </c>
      <c r="N161" s="81" t="s">
        <v>133</v>
      </c>
      <c r="O161" s="81" t="s">
        <v>134</v>
      </c>
      <c r="P161" s="81" t="s">
        <v>135</v>
      </c>
      <c r="Q161" s="81" t="s">
        <v>136</v>
      </c>
      <c r="R161" s="81" t="s">
        <v>148</v>
      </c>
      <c r="S161" s="81" t="s">
        <v>137</v>
      </c>
      <c r="T161" s="81" t="s">
        <v>138</v>
      </c>
      <c r="U161" s="81" t="s">
        <v>139</v>
      </c>
    </row>
    <row r="162" spans="1:21" ht="16.5" customHeight="1">
      <c r="A162" s="47" t="s">
        <v>140</v>
      </c>
      <c r="B162" s="82">
        <f>(B165/B163)</f>
        <v>0.673469387755102</v>
      </c>
      <c r="C162" s="82">
        <f>((B165+B167+2*B168+3*B169)/B163)</f>
        <v>1.0408163265306123</v>
      </c>
      <c r="D162" s="82">
        <f>((B165+B170+B171)/(B163+B170))</f>
        <v>0.7735849056603774</v>
      </c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</row>
    <row r="163" spans="1:21" ht="16.5" customHeight="1">
      <c r="A163" s="39" t="s">
        <v>7</v>
      </c>
      <c r="B163" s="49">
        <f aca="true" t="shared" si="17" ref="B163:B174">SUM(E163:Z163)</f>
        <v>49</v>
      </c>
      <c r="E163" s="63"/>
      <c r="F163" s="63">
        <v>4</v>
      </c>
      <c r="G163" s="63">
        <v>4</v>
      </c>
      <c r="H163" s="63"/>
      <c r="I163" s="63">
        <v>4</v>
      </c>
      <c r="J163" s="63">
        <v>3</v>
      </c>
      <c r="K163" s="63">
        <v>5</v>
      </c>
      <c r="L163" s="63">
        <v>5</v>
      </c>
      <c r="M163" s="63"/>
      <c r="N163" s="63">
        <v>5</v>
      </c>
      <c r="O163" s="63">
        <v>4</v>
      </c>
      <c r="Q163" s="63">
        <v>4</v>
      </c>
      <c r="R163" s="63">
        <v>2</v>
      </c>
      <c r="T163" s="63">
        <v>5</v>
      </c>
      <c r="U163" s="63">
        <v>4</v>
      </c>
    </row>
    <row r="164" spans="1:21" ht="16.5" customHeight="1">
      <c r="A164" s="39" t="s">
        <v>8</v>
      </c>
      <c r="B164" s="49">
        <f t="shared" si="17"/>
        <v>29</v>
      </c>
      <c r="E164" s="63"/>
      <c r="F164" s="63">
        <v>3</v>
      </c>
      <c r="G164" s="63">
        <v>0</v>
      </c>
      <c r="H164" s="63"/>
      <c r="I164" s="63">
        <v>3</v>
      </c>
      <c r="J164" s="63">
        <v>2</v>
      </c>
      <c r="K164" s="63">
        <v>2</v>
      </c>
      <c r="L164" s="63">
        <v>3</v>
      </c>
      <c r="M164" s="63"/>
      <c r="N164" s="63">
        <v>4</v>
      </c>
      <c r="O164" s="63">
        <v>2</v>
      </c>
      <c r="Q164" s="63">
        <v>4</v>
      </c>
      <c r="R164" s="63">
        <v>1</v>
      </c>
      <c r="T164" s="63">
        <v>4</v>
      </c>
      <c r="U164" s="63">
        <v>1</v>
      </c>
    </row>
    <row r="165" spans="1:21" ht="16.5" customHeight="1">
      <c r="A165" s="39" t="s">
        <v>9</v>
      </c>
      <c r="B165" s="49">
        <f t="shared" si="17"/>
        <v>33</v>
      </c>
      <c r="E165" s="63"/>
      <c r="F165" s="63">
        <v>4</v>
      </c>
      <c r="G165" s="63">
        <v>2</v>
      </c>
      <c r="H165" s="63"/>
      <c r="I165" s="63">
        <v>3</v>
      </c>
      <c r="J165" s="63">
        <v>2</v>
      </c>
      <c r="K165" s="63">
        <v>3</v>
      </c>
      <c r="L165" s="63">
        <v>3</v>
      </c>
      <c r="M165" s="63"/>
      <c r="N165" s="63">
        <v>4</v>
      </c>
      <c r="O165" s="63">
        <v>3</v>
      </c>
      <c r="Q165" s="63">
        <v>3</v>
      </c>
      <c r="R165" s="63">
        <v>1</v>
      </c>
      <c r="T165" s="63">
        <v>3</v>
      </c>
      <c r="U165" s="63">
        <v>2</v>
      </c>
    </row>
    <row r="166" spans="1:21" ht="16.5" customHeight="1">
      <c r="A166" s="39" t="s">
        <v>10</v>
      </c>
      <c r="B166" s="49">
        <f t="shared" si="17"/>
        <v>31</v>
      </c>
      <c r="E166" s="63"/>
      <c r="F166" s="63">
        <v>3</v>
      </c>
      <c r="G166" s="63">
        <v>2</v>
      </c>
      <c r="H166" s="63"/>
      <c r="I166" s="63">
        <v>4</v>
      </c>
      <c r="J166" s="63">
        <v>2</v>
      </c>
      <c r="K166" s="63">
        <v>2</v>
      </c>
      <c r="L166" s="63">
        <v>3</v>
      </c>
      <c r="M166" s="63"/>
      <c r="N166" s="63">
        <v>5</v>
      </c>
      <c r="O166" s="63">
        <v>4</v>
      </c>
      <c r="Q166" s="63">
        <v>1</v>
      </c>
      <c r="T166" s="63">
        <v>4</v>
      </c>
      <c r="U166" s="63">
        <v>1</v>
      </c>
    </row>
    <row r="167" spans="1:17" ht="16.5" customHeight="1">
      <c r="A167" s="39" t="s">
        <v>11</v>
      </c>
      <c r="B167" s="49">
        <f t="shared" si="17"/>
        <v>4</v>
      </c>
      <c r="E167" s="63"/>
      <c r="F167" s="63">
        <v>1</v>
      </c>
      <c r="G167" s="63"/>
      <c r="H167" s="63"/>
      <c r="I167" s="63">
        <v>1</v>
      </c>
      <c r="J167" s="63"/>
      <c r="K167" s="63"/>
      <c r="L167" s="63"/>
      <c r="M167" s="63"/>
      <c r="N167" s="63"/>
      <c r="O167" s="63">
        <v>1</v>
      </c>
      <c r="Q167" s="63">
        <v>1</v>
      </c>
    </row>
    <row r="168" spans="1:21" ht="16.5" customHeight="1">
      <c r="A168" s="39" t="s">
        <v>13</v>
      </c>
      <c r="B168" s="49">
        <f t="shared" si="17"/>
        <v>1</v>
      </c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U168" s="63">
        <v>1</v>
      </c>
    </row>
    <row r="169" spans="1:20" ht="16.5" customHeight="1">
      <c r="A169" s="39" t="s">
        <v>14</v>
      </c>
      <c r="B169" s="49">
        <f t="shared" si="17"/>
        <v>4</v>
      </c>
      <c r="E169" s="63"/>
      <c r="F169" s="63"/>
      <c r="G169" s="63"/>
      <c r="H169" s="63"/>
      <c r="I169" s="63">
        <v>1</v>
      </c>
      <c r="J169" s="63"/>
      <c r="K169" s="63"/>
      <c r="L169" s="63">
        <v>1</v>
      </c>
      <c r="M169" s="63"/>
      <c r="N169" s="63">
        <v>1</v>
      </c>
      <c r="O169" s="63"/>
      <c r="T169" s="63">
        <v>1</v>
      </c>
    </row>
    <row r="170" spans="1:15" ht="16.5" customHeight="1">
      <c r="A170" s="39" t="s">
        <v>15</v>
      </c>
      <c r="B170" s="49">
        <f t="shared" si="17"/>
        <v>4</v>
      </c>
      <c r="E170" s="63"/>
      <c r="F170" s="63">
        <v>2</v>
      </c>
      <c r="G170" s="63"/>
      <c r="H170" s="63"/>
      <c r="I170" s="63"/>
      <c r="J170" s="63">
        <v>1</v>
      </c>
      <c r="K170" s="63"/>
      <c r="L170" s="63"/>
      <c r="M170" s="63"/>
      <c r="N170" s="63"/>
      <c r="O170" s="63">
        <v>1</v>
      </c>
    </row>
    <row r="171" spans="1:20" ht="16.5" customHeight="1">
      <c r="A171" s="39" t="s">
        <v>58</v>
      </c>
      <c r="B171" s="49">
        <f t="shared" si="17"/>
        <v>4</v>
      </c>
      <c r="E171" s="63"/>
      <c r="F171" s="63"/>
      <c r="G171" s="63"/>
      <c r="H171" s="63"/>
      <c r="I171" s="63"/>
      <c r="J171" s="63"/>
      <c r="K171" s="63"/>
      <c r="L171" s="63">
        <v>1</v>
      </c>
      <c r="M171" s="63"/>
      <c r="N171" s="63"/>
      <c r="O171" s="63">
        <v>1</v>
      </c>
      <c r="Q171" s="63">
        <v>1</v>
      </c>
      <c r="T171" s="63">
        <v>1</v>
      </c>
    </row>
    <row r="172" spans="1:15" ht="16.5" customHeight="1">
      <c r="A172" s="39" t="s">
        <v>17</v>
      </c>
      <c r="B172" s="49">
        <f t="shared" si="17"/>
        <v>0</v>
      </c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</row>
    <row r="173" spans="1:15" ht="16.5" customHeight="1">
      <c r="A173" s="39" t="s">
        <v>18</v>
      </c>
      <c r="B173" s="49">
        <f t="shared" si="17"/>
        <v>1</v>
      </c>
      <c r="E173" s="63"/>
      <c r="F173" s="63"/>
      <c r="G173" s="63"/>
      <c r="H173" s="63"/>
      <c r="I173" s="63"/>
      <c r="J173" s="63"/>
      <c r="K173" s="63">
        <v>1</v>
      </c>
      <c r="L173" s="63"/>
      <c r="M173" s="63"/>
      <c r="N173" s="63"/>
      <c r="O173" s="63"/>
    </row>
    <row r="174" spans="1:15" ht="16.5" customHeight="1">
      <c r="A174" s="39" t="s">
        <v>92</v>
      </c>
      <c r="B174" s="49">
        <f t="shared" si="17"/>
        <v>0</v>
      </c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</row>
    <row r="175" spans="5:15" ht="16.5" customHeight="1" hidden="1"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</row>
    <row r="176" spans="2:22" ht="12" hidden="1">
      <c r="B176" s="75" t="s">
        <v>55</v>
      </c>
      <c r="C176" s="75" t="s">
        <v>56</v>
      </c>
      <c r="D176" s="75" t="s">
        <v>57</v>
      </c>
      <c r="E176" s="72" t="str">
        <f>E161</f>
        <v>=E144</v>
      </c>
      <c r="F176" s="72" t="str">
        <f aca="true" t="shared" si="18" ref="F176:U176">F161</f>
        <v>=F144</v>
      </c>
      <c r="G176" s="72" t="str">
        <f t="shared" si="18"/>
        <v>=G144</v>
      </c>
      <c r="H176" s="72" t="str">
        <f t="shared" si="18"/>
        <v>=H144</v>
      </c>
      <c r="I176" s="72" t="str">
        <f t="shared" si="18"/>
        <v>=I144</v>
      </c>
      <c r="J176" s="72" t="str">
        <f t="shared" si="18"/>
        <v>=J144</v>
      </c>
      <c r="K176" s="72" t="str">
        <f t="shared" si="18"/>
        <v>=K144</v>
      </c>
      <c r="L176" s="72" t="str">
        <f t="shared" si="18"/>
        <v>=L144</v>
      </c>
      <c r="M176" s="72" t="str">
        <f t="shared" si="18"/>
        <v>=M144</v>
      </c>
      <c r="N176" s="72" t="str">
        <f t="shared" si="18"/>
        <v>=N144</v>
      </c>
      <c r="O176" s="72" t="str">
        <f t="shared" si="18"/>
        <v>=O144</v>
      </c>
      <c r="P176" s="72" t="str">
        <f t="shared" si="18"/>
        <v>=P144</v>
      </c>
      <c r="Q176" s="72" t="str">
        <f t="shared" si="18"/>
        <v>=Q144</v>
      </c>
      <c r="R176" s="72"/>
      <c r="S176" s="72" t="str">
        <f t="shared" si="18"/>
        <v>=R144</v>
      </c>
      <c r="T176" s="72" t="str">
        <f t="shared" si="18"/>
        <v>=S144</v>
      </c>
      <c r="U176" s="72" t="str">
        <f t="shared" si="18"/>
        <v>=T144</v>
      </c>
      <c r="V176" s="23" t="str">
        <f>V146</f>
        <v>=U114</v>
      </c>
    </row>
    <row r="177" spans="1:26" ht="12" hidden="1">
      <c r="A177" s="47"/>
      <c r="B177" s="82" t="e">
        <f>(B180/B178)</f>
        <v>#DIV/0!</v>
      </c>
      <c r="C177" s="82" t="e">
        <f>((B180+B182+2*B183+3*B184)/B178)</f>
        <v>#DIV/0!</v>
      </c>
      <c r="D177" s="82" t="e">
        <f>((B180+B185+B186)/(B178+B185))</f>
        <v>#DIV/0!</v>
      </c>
      <c r="E177" s="72"/>
      <c r="F177" s="72"/>
      <c r="G177" s="72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24"/>
      <c r="W177" s="27"/>
      <c r="X177" s="27"/>
      <c r="Y177" s="27"/>
      <c r="Z177" s="27"/>
    </row>
    <row r="178" spans="1:2" ht="12" hidden="1">
      <c r="A178" s="39" t="s">
        <v>7</v>
      </c>
      <c r="B178" s="49">
        <f aca="true" t="shared" si="19" ref="B178:B188">SUM(E178:Z178)</f>
        <v>0</v>
      </c>
    </row>
    <row r="179" spans="1:2" ht="12" hidden="1">
      <c r="A179" s="39" t="s">
        <v>8</v>
      </c>
      <c r="B179" s="49">
        <f t="shared" si="19"/>
        <v>0</v>
      </c>
    </row>
    <row r="180" spans="1:2" ht="12" hidden="1">
      <c r="A180" s="39" t="s">
        <v>9</v>
      </c>
      <c r="B180" s="49">
        <f t="shared" si="19"/>
        <v>0</v>
      </c>
    </row>
    <row r="181" spans="1:2" ht="12" hidden="1">
      <c r="A181" s="39" t="s">
        <v>10</v>
      </c>
      <c r="B181" s="49">
        <f t="shared" si="19"/>
        <v>0</v>
      </c>
    </row>
    <row r="182" spans="1:2" ht="12" hidden="1">
      <c r="A182" s="39" t="s">
        <v>11</v>
      </c>
      <c r="B182" s="49">
        <f t="shared" si="19"/>
        <v>0</v>
      </c>
    </row>
    <row r="183" spans="1:2" ht="12" hidden="1">
      <c r="A183" s="39" t="s">
        <v>13</v>
      </c>
      <c r="B183" s="49">
        <f t="shared" si="19"/>
        <v>0</v>
      </c>
    </row>
    <row r="184" spans="1:2" ht="12" hidden="1">
      <c r="A184" s="39" t="s">
        <v>14</v>
      </c>
      <c r="B184" s="49">
        <f t="shared" si="19"/>
        <v>0</v>
      </c>
    </row>
    <row r="185" spans="1:2" ht="12" hidden="1">
      <c r="A185" s="39" t="s">
        <v>15</v>
      </c>
      <c r="B185" s="49">
        <f t="shared" si="19"/>
        <v>0</v>
      </c>
    </row>
    <row r="186" spans="1:2" ht="12" hidden="1">
      <c r="A186" s="39" t="s">
        <v>58</v>
      </c>
      <c r="B186" s="49">
        <f t="shared" si="19"/>
        <v>0</v>
      </c>
    </row>
    <row r="187" spans="1:2" ht="12" hidden="1">
      <c r="A187" s="39" t="s">
        <v>17</v>
      </c>
      <c r="B187" s="49">
        <f t="shared" si="19"/>
        <v>0</v>
      </c>
    </row>
    <row r="188" spans="1:2" ht="12" hidden="1">
      <c r="A188" s="39" t="s">
        <v>18</v>
      </c>
      <c r="B188" s="49">
        <f t="shared" si="19"/>
        <v>0</v>
      </c>
    </row>
    <row r="189" ht="4.5" customHeight="1"/>
    <row r="190" spans="5:15" ht="1.5" customHeight="1" hidden="1"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</row>
    <row r="191" spans="2:22" ht="12">
      <c r="B191" s="75" t="s">
        <v>55</v>
      </c>
      <c r="C191" s="75" t="s">
        <v>56</v>
      </c>
      <c r="D191" s="75" t="s">
        <v>57</v>
      </c>
      <c r="E191" s="72" t="str">
        <f>E176</f>
        <v>=E144</v>
      </c>
      <c r="F191" s="72" t="str">
        <f aca="true" t="shared" si="20" ref="F191:V191">F176</f>
        <v>=F144</v>
      </c>
      <c r="G191" s="72" t="str">
        <f t="shared" si="20"/>
        <v>=G144</v>
      </c>
      <c r="H191" s="72" t="str">
        <f t="shared" si="20"/>
        <v>=H144</v>
      </c>
      <c r="I191" s="72" t="str">
        <f t="shared" si="20"/>
        <v>=I144</v>
      </c>
      <c r="J191" s="72" t="str">
        <f t="shared" si="20"/>
        <v>=J144</v>
      </c>
      <c r="K191" s="72" t="str">
        <f t="shared" si="20"/>
        <v>=K144</v>
      </c>
      <c r="L191" s="72" t="str">
        <f t="shared" si="20"/>
        <v>=L144</v>
      </c>
      <c r="M191" s="72" t="str">
        <f t="shared" si="20"/>
        <v>=M144</v>
      </c>
      <c r="N191" s="72" t="str">
        <f t="shared" si="20"/>
        <v>=N144</v>
      </c>
      <c r="O191" s="72" t="str">
        <f t="shared" si="20"/>
        <v>=O144</v>
      </c>
      <c r="P191" s="72" t="str">
        <f t="shared" si="20"/>
        <v>=P144</v>
      </c>
      <c r="Q191" s="72" t="str">
        <f t="shared" si="20"/>
        <v>=Q144</v>
      </c>
      <c r="R191" s="72"/>
      <c r="S191" s="72" t="str">
        <f t="shared" si="20"/>
        <v>=R144</v>
      </c>
      <c r="T191" s="72" t="str">
        <f t="shared" si="20"/>
        <v>=S144</v>
      </c>
      <c r="U191" s="72" t="str">
        <f t="shared" si="20"/>
        <v>=T144</v>
      </c>
      <c r="V191" s="23" t="str">
        <f t="shared" si="20"/>
        <v>=U114</v>
      </c>
    </row>
    <row r="192" spans="1:26" ht="12">
      <c r="A192" s="47" t="s">
        <v>141</v>
      </c>
      <c r="B192" s="82">
        <f>(B195/B193)</f>
        <v>0.5625</v>
      </c>
      <c r="C192" s="82">
        <f>((B195+B197+2*B198+3*B199)/B193)</f>
        <v>0.625</v>
      </c>
      <c r="D192" s="82">
        <f>((B195+B200+B201)/(B193+B200))</f>
        <v>0.6410256410256411</v>
      </c>
      <c r="E192" s="72"/>
      <c r="F192" s="72"/>
      <c r="G192" s="72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24"/>
      <c r="W192" s="27"/>
      <c r="X192" s="27"/>
      <c r="Y192" s="27"/>
      <c r="Z192" s="27"/>
    </row>
    <row r="193" spans="1:20" ht="12">
      <c r="A193" s="39" t="s">
        <v>7</v>
      </c>
      <c r="B193" s="49">
        <f aca="true" t="shared" si="21" ref="B193:B204">SUM(E193:Z193)</f>
        <v>32</v>
      </c>
      <c r="E193" s="49">
        <v>5</v>
      </c>
      <c r="F193" s="49">
        <v>5</v>
      </c>
      <c r="H193" s="49">
        <v>2</v>
      </c>
      <c r="I193" s="49">
        <v>3</v>
      </c>
      <c r="J193" s="49">
        <v>2</v>
      </c>
      <c r="L193" s="49">
        <v>1</v>
      </c>
      <c r="M193" s="49">
        <v>4</v>
      </c>
      <c r="N193" s="49">
        <v>3</v>
      </c>
      <c r="Q193" s="63">
        <v>2</v>
      </c>
      <c r="R193" s="63">
        <v>1</v>
      </c>
      <c r="T193" s="63">
        <v>4</v>
      </c>
    </row>
    <row r="194" spans="1:20" ht="12">
      <c r="A194" s="39" t="s">
        <v>8</v>
      </c>
      <c r="B194" s="49">
        <f t="shared" si="21"/>
        <v>17</v>
      </c>
      <c r="E194" s="49">
        <v>2</v>
      </c>
      <c r="F194" s="49">
        <v>1</v>
      </c>
      <c r="H194" s="49">
        <v>0</v>
      </c>
      <c r="I194" s="49">
        <v>3</v>
      </c>
      <c r="J194" s="49">
        <v>1</v>
      </c>
      <c r="L194" s="49">
        <v>1</v>
      </c>
      <c r="M194" s="49">
        <v>2</v>
      </c>
      <c r="N194" s="49">
        <v>3</v>
      </c>
      <c r="Q194" s="63">
        <v>2</v>
      </c>
      <c r="R194" s="63">
        <v>0</v>
      </c>
      <c r="T194" s="63">
        <v>2</v>
      </c>
    </row>
    <row r="195" spans="1:20" ht="12">
      <c r="A195" s="39" t="s">
        <v>9</v>
      </c>
      <c r="B195" s="49">
        <f t="shared" si="21"/>
        <v>18</v>
      </c>
      <c r="E195" s="49">
        <v>2</v>
      </c>
      <c r="F195" s="49">
        <v>1</v>
      </c>
      <c r="H195" s="49">
        <v>1</v>
      </c>
      <c r="I195" s="49">
        <v>2</v>
      </c>
      <c r="J195" s="49">
        <v>2</v>
      </c>
      <c r="L195" s="49">
        <v>1</v>
      </c>
      <c r="M195" s="49">
        <v>3</v>
      </c>
      <c r="N195" s="49">
        <v>2</v>
      </c>
      <c r="Q195" s="63">
        <v>1</v>
      </c>
      <c r="R195" s="63">
        <v>0</v>
      </c>
      <c r="T195" s="63">
        <v>3</v>
      </c>
    </row>
    <row r="196" spans="1:20" ht="12">
      <c r="A196" s="39" t="s">
        <v>10</v>
      </c>
      <c r="B196" s="49">
        <f t="shared" si="21"/>
        <v>14</v>
      </c>
      <c r="E196" s="49">
        <v>2</v>
      </c>
      <c r="F196" s="49">
        <v>1</v>
      </c>
      <c r="H196" s="49">
        <v>2</v>
      </c>
      <c r="I196" s="49">
        <v>1</v>
      </c>
      <c r="J196" s="49">
        <v>1</v>
      </c>
      <c r="L196" s="49">
        <v>3</v>
      </c>
      <c r="M196" s="49">
        <v>1</v>
      </c>
      <c r="N196" s="49">
        <v>2</v>
      </c>
      <c r="T196" s="63">
        <v>1</v>
      </c>
    </row>
    <row r="197" spans="1:14" ht="12">
      <c r="A197" s="39" t="s">
        <v>11</v>
      </c>
      <c r="B197" s="49">
        <f t="shared" si="21"/>
        <v>2</v>
      </c>
      <c r="L197" s="49">
        <v>1</v>
      </c>
      <c r="N197" s="49">
        <v>1</v>
      </c>
    </row>
    <row r="198" spans="1:2" ht="12">
      <c r="A198" s="39" t="s">
        <v>13</v>
      </c>
      <c r="B198" s="49">
        <f t="shared" si="21"/>
        <v>0</v>
      </c>
    </row>
    <row r="199" spans="1:2" ht="12">
      <c r="A199" s="39" t="s">
        <v>14</v>
      </c>
      <c r="B199" s="49">
        <f t="shared" si="21"/>
        <v>0</v>
      </c>
    </row>
    <row r="200" spans="1:17" ht="12">
      <c r="A200" s="39" t="s">
        <v>15</v>
      </c>
      <c r="B200" s="49">
        <f t="shared" si="21"/>
        <v>7</v>
      </c>
      <c r="H200" s="49">
        <v>1</v>
      </c>
      <c r="J200" s="49">
        <v>1</v>
      </c>
      <c r="L200" s="49">
        <v>3</v>
      </c>
      <c r="N200" s="49">
        <v>1</v>
      </c>
      <c r="Q200" s="63">
        <v>1</v>
      </c>
    </row>
    <row r="201" spans="1:2" ht="12">
      <c r="A201" s="39" t="s">
        <v>58</v>
      </c>
      <c r="B201" s="49">
        <f t="shared" si="21"/>
        <v>0</v>
      </c>
    </row>
    <row r="202" spans="1:8" ht="12">
      <c r="A202" s="39" t="s">
        <v>17</v>
      </c>
      <c r="B202" s="49">
        <f t="shared" si="21"/>
        <v>1</v>
      </c>
      <c r="H202" s="49">
        <v>1</v>
      </c>
    </row>
    <row r="203" spans="1:6" ht="12">
      <c r="A203" s="39" t="s">
        <v>18</v>
      </c>
      <c r="B203" s="49">
        <f t="shared" si="21"/>
        <v>2</v>
      </c>
      <c r="E203" s="49">
        <v>1</v>
      </c>
      <c r="F203" s="49">
        <v>1</v>
      </c>
    </row>
    <row r="204" spans="1:2" ht="12">
      <c r="A204" s="39" t="s">
        <v>92</v>
      </c>
      <c r="B204" s="49">
        <f t="shared" si="21"/>
        <v>0</v>
      </c>
    </row>
    <row r="205" spans="5:15" ht="3" customHeight="1"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</row>
    <row r="206" spans="2:22" ht="12" hidden="1">
      <c r="B206" s="75" t="s">
        <v>55</v>
      </c>
      <c r="C206" s="75" t="s">
        <v>56</v>
      </c>
      <c r="D206" s="75" t="s">
        <v>57</v>
      </c>
      <c r="E206" s="72" t="str">
        <f>E191</f>
        <v>=E144</v>
      </c>
      <c r="F206" s="72" t="str">
        <f aca="true" t="shared" si="22" ref="F206:V206">F191</f>
        <v>=F144</v>
      </c>
      <c r="G206" s="72" t="str">
        <f t="shared" si="22"/>
        <v>=G144</v>
      </c>
      <c r="H206" s="72" t="str">
        <f t="shared" si="22"/>
        <v>=H144</v>
      </c>
      <c r="I206" s="72" t="str">
        <f t="shared" si="22"/>
        <v>=I144</v>
      </c>
      <c r="J206" s="72" t="str">
        <f t="shared" si="22"/>
        <v>=J144</v>
      </c>
      <c r="K206" s="72" t="str">
        <f t="shared" si="22"/>
        <v>=K144</v>
      </c>
      <c r="L206" s="72" t="str">
        <f t="shared" si="22"/>
        <v>=L144</v>
      </c>
      <c r="M206" s="72" t="str">
        <f t="shared" si="22"/>
        <v>=M144</v>
      </c>
      <c r="N206" s="72" t="str">
        <f t="shared" si="22"/>
        <v>=N144</v>
      </c>
      <c r="O206" s="72" t="str">
        <f t="shared" si="22"/>
        <v>=O144</v>
      </c>
      <c r="P206" s="72" t="str">
        <f t="shared" si="22"/>
        <v>=P144</v>
      </c>
      <c r="Q206" s="72" t="str">
        <f t="shared" si="22"/>
        <v>=Q144</v>
      </c>
      <c r="R206" s="72"/>
      <c r="S206" s="72" t="str">
        <f t="shared" si="22"/>
        <v>=R144</v>
      </c>
      <c r="T206" s="72" t="str">
        <f t="shared" si="22"/>
        <v>=S144</v>
      </c>
      <c r="U206" s="72" t="str">
        <f t="shared" si="22"/>
        <v>=T144</v>
      </c>
      <c r="V206" s="23" t="str">
        <f t="shared" si="22"/>
        <v>=U114</v>
      </c>
    </row>
    <row r="207" spans="1:26" ht="12" hidden="1">
      <c r="A207" s="47" t="s">
        <v>142</v>
      </c>
      <c r="B207" s="82" t="e">
        <f>(B210/B208)</f>
        <v>#DIV/0!</v>
      </c>
      <c r="C207" s="82" t="e">
        <f>((B210+B212+2*B213+3*B214)/B208)</f>
        <v>#DIV/0!</v>
      </c>
      <c r="D207" s="82" t="e">
        <f>((B210+B215+B216)/(B208+B215))</f>
        <v>#DIV/0!</v>
      </c>
      <c r="E207" s="72"/>
      <c r="F207" s="72"/>
      <c r="G207" s="72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24"/>
      <c r="W207" s="27"/>
      <c r="X207" s="27"/>
      <c r="Y207" s="27"/>
      <c r="Z207" s="27"/>
    </row>
    <row r="208" spans="1:2" ht="12" hidden="1">
      <c r="A208" s="39" t="s">
        <v>7</v>
      </c>
      <c r="B208" s="49">
        <f>SUM(E208:Z208)</f>
        <v>0</v>
      </c>
    </row>
    <row r="209" spans="1:2" ht="12" hidden="1">
      <c r="A209" s="39" t="s">
        <v>8</v>
      </c>
      <c r="B209" s="49">
        <f aca="true" t="shared" si="23" ref="B209:B218">SUM(E209:Z209)</f>
        <v>0</v>
      </c>
    </row>
    <row r="210" spans="1:2" ht="12" hidden="1">
      <c r="A210" s="39" t="s">
        <v>9</v>
      </c>
      <c r="B210" s="49">
        <f t="shared" si="23"/>
        <v>0</v>
      </c>
    </row>
    <row r="211" spans="1:2" ht="12" hidden="1">
      <c r="A211" s="39" t="s">
        <v>10</v>
      </c>
      <c r="B211" s="49">
        <f t="shared" si="23"/>
        <v>0</v>
      </c>
    </row>
    <row r="212" spans="1:2" ht="12" hidden="1">
      <c r="A212" s="39" t="s">
        <v>11</v>
      </c>
      <c r="B212" s="49">
        <f t="shared" si="23"/>
        <v>0</v>
      </c>
    </row>
    <row r="213" spans="1:2" ht="12" hidden="1">
      <c r="A213" s="39" t="s">
        <v>13</v>
      </c>
      <c r="B213" s="49">
        <f t="shared" si="23"/>
        <v>0</v>
      </c>
    </row>
    <row r="214" spans="1:2" ht="12" hidden="1">
      <c r="A214" s="39" t="s">
        <v>14</v>
      </c>
      <c r="B214" s="49">
        <f t="shared" si="23"/>
        <v>0</v>
      </c>
    </row>
    <row r="215" spans="1:2" ht="12" hidden="1">
      <c r="A215" s="39" t="s">
        <v>15</v>
      </c>
      <c r="B215" s="49">
        <f t="shared" si="23"/>
        <v>0</v>
      </c>
    </row>
    <row r="216" spans="1:2" ht="12" hidden="1">
      <c r="A216" s="39" t="s">
        <v>58</v>
      </c>
      <c r="B216" s="49">
        <f t="shared" si="23"/>
        <v>0</v>
      </c>
    </row>
    <row r="217" spans="1:2" ht="12" hidden="1">
      <c r="A217" s="39" t="s">
        <v>17</v>
      </c>
      <c r="B217" s="49">
        <f t="shared" si="23"/>
        <v>0</v>
      </c>
    </row>
    <row r="218" spans="1:2" ht="12" hidden="1">
      <c r="A218" s="39" t="s">
        <v>18</v>
      </c>
      <c r="B218" s="49">
        <f t="shared" si="23"/>
        <v>0</v>
      </c>
    </row>
    <row r="219" ht="3.75" customHeight="1"/>
    <row r="220" spans="5:15" ht="12" hidden="1"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</row>
    <row r="221" spans="1:22" ht="12">
      <c r="A221" s="46" t="s">
        <v>60</v>
      </c>
      <c r="B221" s="75" t="s">
        <v>55</v>
      </c>
      <c r="C221" s="75" t="s">
        <v>56</v>
      </c>
      <c r="D221" s="75" t="s">
        <v>57</v>
      </c>
      <c r="E221" s="81" t="s">
        <v>143</v>
      </c>
      <c r="F221" s="81" t="s">
        <v>144</v>
      </c>
      <c r="G221" s="81" t="s">
        <v>150</v>
      </c>
      <c r="H221" s="81" t="s">
        <v>151</v>
      </c>
      <c r="I221" s="81" t="s">
        <v>152</v>
      </c>
      <c r="J221" s="81" t="s">
        <v>153</v>
      </c>
      <c r="K221" s="81" t="s">
        <v>154</v>
      </c>
      <c r="L221" s="81" t="s">
        <v>155</v>
      </c>
      <c r="M221" s="81" t="s">
        <v>156</v>
      </c>
      <c r="N221" s="81" t="s">
        <v>157</v>
      </c>
      <c r="O221" s="81" t="s">
        <v>159</v>
      </c>
      <c r="P221" s="81" t="s">
        <v>160</v>
      </c>
      <c r="Q221" s="81" t="s">
        <v>161</v>
      </c>
      <c r="R221" s="81" t="s">
        <v>148</v>
      </c>
      <c r="S221" s="81" t="s">
        <v>162</v>
      </c>
      <c r="T221" s="81" t="s">
        <v>163</v>
      </c>
      <c r="U221" s="81" t="s">
        <v>166</v>
      </c>
      <c r="V221" s="27" t="s">
        <v>167</v>
      </c>
    </row>
    <row r="222" spans="1:26" ht="12">
      <c r="A222" s="47" t="s">
        <v>81</v>
      </c>
      <c r="B222" s="82">
        <f>(B225/B223)</f>
        <v>0.6491228070175439</v>
      </c>
      <c r="C222" s="82">
        <f>((B225+B227+2*B228+3*B229)/B223)</f>
        <v>1.2280701754385965</v>
      </c>
      <c r="D222" s="82">
        <f>((B225+B230+B231)/(B223+B230))</f>
        <v>0.7096774193548387</v>
      </c>
      <c r="E222" s="72"/>
      <c r="F222" s="72"/>
      <c r="G222" s="72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24"/>
      <c r="W222" s="27"/>
      <c r="X222" s="27"/>
      <c r="Y222" s="27"/>
      <c r="Z222" s="27"/>
    </row>
    <row r="223" spans="1:21" ht="12">
      <c r="A223" s="39" t="s">
        <v>7</v>
      </c>
      <c r="B223" s="49">
        <f aca="true" t="shared" si="24" ref="B223:B234">SUM(E223:Z223)</f>
        <v>57</v>
      </c>
      <c r="E223" s="49">
        <v>6</v>
      </c>
      <c r="G223" s="49">
        <v>4</v>
      </c>
      <c r="H223" s="49">
        <v>3</v>
      </c>
      <c r="I223" s="49">
        <v>4</v>
      </c>
      <c r="J223" s="49">
        <v>4</v>
      </c>
      <c r="K223" s="49">
        <v>2</v>
      </c>
      <c r="L223" s="49">
        <v>4</v>
      </c>
      <c r="M223" s="49">
        <v>4</v>
      </c>
      <c r="N223" s="49">
        <v>5</v>
      </c>
      <c r="O223" s="49">
        <v>4</v>
      </c>
      <c r="P223" s="63">
        <v>3</v>
      </c>
      <c r="Q223" s="63">
        <v>4</v>
      </c>
      <c r="R223" s="63">
        <v>2</v>
      </c>
      <c r="T223" s="63">
        <v>4</v>
      </c>
      <c r="U223" s="63">
        <v>4</v>
      </c>
    </row>
    <row r="224" spans="1:21" ht="12">
      <c r="A224" s="39" t="s">
        <v>8</v>
      </c>
      <c r="B224" s="49">
        <f t="shared" si="24"/>
        <v>34</v>
      </c>
      <c r="E224" s="49">
        <v>3</v>
      </c>
      <c r="G224" s="49">
        <v>4</v>
      </c>
      <c r="H224" s="49">
        <v>2</v>
      </c>
      <c r="I224" s="49">
        <v>2</v>
      </c>
      <c r="J224" s="49">
        <v>4</v>
      </c>
      <c r="K224" s="49">
        <v>0</v>
      </c>
      <c r="L224" s="49">
        <v>2</v>
      </c>
      <c r="M224" s="49">
        <v>3</v>
      </c>
      <c r="N224" s="49">
        <v>2</v>
      </c>
      <c r="O224" s="49">
        <v>2</v>
      </c>
      <c r="P224" s="63">
        <v>3</v>
      </c>
      <c r="Q224" s="63">
        <v>2</v>
      </c>
      <c r="R224" s="63">
        <v>0</v>
      </c>
      <c r="T224" s="63">
        <v>3</v>
      </c>
      <c r="U224" s="63">
        <v>2</v>
      </c>
    </row>
    <row r="225" spans="1:21" ht="12">
      <c r="A225" s="39" t="s">
        <v>9</v>
      </c>
      <c r="B225" s="49">
        <f t="shared" si="24"/>
        <v>37</v>
      </c>
      <c r="E225" s="49">
        <v>5</v>
      </c>
      <c r="G225" s="49">
        <v>3</v>
      </c>
      <c r="H225" s="49">
        <v>2</v>
      </c>
      <c r="I225" s="49">
        <v>2</v>
      </c>
      <c r="J225" s="49">
        <v>4</v>
      </c>
      <c r="K225" s="49">
        <v>1</v>
      </c>
      <c r="L225" s="49">
        <v>2</v>
      </c>
      <c r="M225" s="49">
        <v>2</v>
      </c>
      <c r="N225" s="49">
        <v>3</v>
      </c>
      <c r="O225" s="49">
        <v>2</v>
      </c>
      <c r="P225" s="63">
        <v>3</v>
      </c>
      <c r="Q225" s="63">
        <v>2</v>
      </c>
      <c r="R225" s="63">
        <v>1</v>
      </c>
      <c r="T225" s="63">
        <v>3</v>
      </c>
      <c r="U225" s="63">
        <v>2</v>
      </c>
    </row>
    <row r="226" spans="1:21" ht="12">
      <c r="A226" s="39" t="s">
        <v>10</v>
      </c>
      <c r="B226" s="49">
        <f t="shared" si="24"/>
        <v>41</v>
      </c>
      <c r="E226" s="49">
        <v>3</v>
      </c>
      <c r="G226" s="49">
        <v>3</v>
      </c>
      <c r="H226" s="49">
        <v>2</v>
      </c>
      <c r="I226" s="49">
        <v>3</v>
      </c>
      <c r="J226" s="49">
        <v>5</v>
      </c>
      <c r="K226" s="49">
        <v>3</v>
      </c>
      <c r="L226" s="49">
        <v>1</v>
      </c>
      <c r="M226" s="49">
        <v>4</v>
      </c>
      <c r="N226" s="49">
        <v>4</v>
      </c>
      <c r="O226" s="49">
        <v>2</v>
      </c>
      <c r="P226" s="63">
        <v>3</v>
      </c>
      <c r="Q226" s="63">
        <v>2</v>
      </c>
      <c r="T226" s="63">
        <v>5</v>
      </c>
      <c r="U226" s="63">
        <v>1</v>
      </c>
    </row>
    <row r="227" spans="1:14" ht="12">
      <c r="A227" s="39" t="s">
        <v>11</v>
      </c>
      <c r="B227" s="49">
        <f t="shared" si="24"/>
        <v>7</v>
      </c>
      <c r="G227" s="49">
        <v>1</v>
      </c>
      <c r="J227" s="49">
        <v>1</v>
      </c>
      <c r="K227" s="49">
        <v>1</v>
      </c>
      <c r="M227" s="49">
        <v>1</v>
      </c>
      <c r="N227" s="49">
        <v>3</v>
      </c>
    </row>
    <row r="228" spans="1:20" ht="12">
      <c r="A228" s="39" t="s">
        <v>13</v>
      </c>
      <c r="B228" s="49">
        <f t="shared" si="24"/>
        <v>4</v>
      </c>
      <c r="K228" s="101"/>
      <c r="L228" s="49">
        <v>2</v>
      </c>
      <c r="M228" s="101"/>
      <c r="T228" s="63">
        <v>2</v>
      </c>
    </row>
    <row r="229" spans="1:20" ht="12">
      <c r="A229" s="39" t="s">
        <v>14</v>
      </c>
      <c r="B229" s="49">
        <f t="shared" si="24"/>
        <v>6</v>
      </c>
      <c r="I229" s="49">
        <v>1</v>
      </c>
      <c r="J229" s="49">
        <v>1</v>
      </c>
      <c r="M229" s="49">
        <v>1</v>
      </c>
      <c r="O229" s="49">
        <v>1</v>
      </c>
      <c r="P229" s="63">
        <v>1</v>
      </c>
      <c r="T229" s="63">
        <v>1</v>
      </c>
    </row>
    <row r="230" spans="1:16" ht="12">
      <c r="A230" s="39" t="s">
        <v>15</v>
      </c>
      <c r="B230" s="49">
        <f t="shared" si="24"/>
        <v>5</v>
      </c>
      <c r="K230" s="49">
        <v>1</v>
      </c>
      <c r="M230" s="49">
        <v>1</v>
      </c>
      <c r="N230" s="49">
        <v>1</v>
      </c>
      <c r="O230" s="49">
        <v>1</v>
      </c>
      <c r="P230" s="63">
        <v>1</v>
      </c>
    </row>
    <row r="231" spans="1:15" ht="12">
      <c r="A231" s="39" t="s">
        <v>58</v>
      </c>
      <c r="B231" s="49">
        <f t="shared" si="24"/>
        <v>2</v>
      </c>
      <c r="G231" s="49">
        <v>1</v>
      </c>
      <c r="O231" s="49">
        <v>1</v>
      </c>
    </row>
    <row r="232" spans="1:11" ht="12">
      <c r="A232" s="39" t="s">
        <v>17</v>
      </c>
      <c r="B232" s="49">
        <f t="shared" si="24"/>
        <v>1</v>
      </c>
      <c r="K232" s="49">
        <v>1</v>
      </c>
    </row>
    <row r="233" spans="1:2" ht="12">
      <c r="A233" s="39" t="s">
        <v>18</v>
      </c>
      <c r="B233" s="49">
        <f t="shared" si="24"/>
        <v>0</v>
      </c>
    </row>
    <row r="234" spans="1:16" ht="12">
      <c r="A234" s="39" t="s">
        <v>92</v>
      </c>
      <c r="B234" s="49">
        <f t="shared" si="24"/>
        <v>2</v>
      </c>
      <c r="K234" s="49">
        <v>1</v>
      </c>
      <c r="P234" s="63">
        <v>1</v>
      </c>
    </row>
    <row r="235" spans="5:15" ht="3" customHeight="1"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</row>
    <row r="236" spans="2:22" ht="12">
      <c r="B236" s="75" t="s">
        <v>55</v>
      </c>
      <c r="C236" s="75" t="s">
        <v>56</v>
      </c>
      <c r="D236" s="75" t="s">
        <v>57</v>
      </c>
      <c r="E236" s="72" t="str">
        <f>E221</f>
        <v>=E204</v>
      </c>
      <c r="F236" s="72" t="str">
        <f aca="true" t="shared" si="25" ref="F236:V236">F221</f>
        <v>=F204</v>
      </c>
      <c r="G236" s="72" t="str">
        <f t="shared" si="25"/>
        <v>=G204</v>
      </c>
      <c r="H236" s="72" t="str">
        <f t="shared" si="25"/>
        <v>=H204</v>
      </c>
      <c r="I236" s="72" t="str">
        <f t="shared" si="25"/>
        <v>=I204</v>
      </c>
      <c r="J236" s="72" t="str">
        <f t="shared" si="25"/>
        <v>=J204</v>
      </c>
      <c r="K236" s="72" t="str">
        <f t="shared" si="25"/>
        <v>=K204</v>
      </c>
      <c r="L236" s="72" t="str">
        <f t="shared" si="25"/>
        <v>=L204</v>
      </c>
      <c r="M236" s="72" t="str">
        <f t="shared" si="25"/>
        <v>=M204</v>
      </c>
      <c r="N236" s="72" t="str">
        <f t="shared" si="25"/>
        <v>=N204</v>
      </c>
      <c r="O236" s="72" t="str">
        <f t="shared" si="25"/>
        <v>=O204</v>
      </c>
      <c r="P236" s="72" t="str">
        <f t="shared" si="25"/>
        <v>=P204</v>
      </c>
      <c r="Q236" s="72" t="str">
        <f t="shared" si="25"/>
        <v>=Q204</v>
      </c>
      <c r="R236" s="72"/>
      <c r="S236" s="72" t="str">
        <f t="shared" si="25"/>
        <v>=R204</v>
      </c>
      <c r="T236" s="72" t="str">
        <f t="shared" si="25"/>
        <v>=S204</v>
      </c>
      <c r="U236" s="72" t="str">
        <f t="shared" si="25"/>
        <v>=T204</v>
      </c>
      <c r="V236" s="23" t="str">
        <f t="shared" si="25"/>
        <v>=U204</v>
      </c>
    </row>
    <row r="237" spans="1:26" ht="12">
      <c r="A237" s="47" t="s">
        <v>170</v>
      </c>
      <c r="B237" s="82">
        <f>(B240/B238)</f>
        <v>0.5111111111111111</v>
      </c>
      <c r="C237" s="82">
        <f>((B240+B242+2*B243+3*B244)/B238)</f>
        <v>1</v>
      </c>
      <c r="D237" s="82">
        <f>((B240+B245+B246)/(B238+B245))</f>
        <v>0.6727272727272727</v>
      </c>
      <c r="E237" s="72"/>
      <c r="F237" s="72"/>
      <c r="G237" s="72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24"/>
      <c r="W237" s="27"/>
      <c r="X237" s="27"/>
      <c r="Y237" s="27"/>
      <c r="Z237" s="27"/>
    </row>
    <row r="238" spans="1:21" ht="12">
      <c r="A238" s="39" t="s">
        <v>7</v>
      </c>
      <c r="B238" s="49">
        <f aca="true" t="shared" si="26" ref="B238:B249">SUM(E238:Z238)</f>
        <v>45</v>
      </c>
      <c r="E238" s="49">
        <v>5</v>
      </c>
      <c r="F238" s="49">
        <v>3</v>
      </c>
      <c r="G238" s="49">
        <v>3</v>
      </c>
      <c r="H238" s="49">
        <v>5</v>
      </c>
      <c r="J238" s="49">
        <v>3</v>
      </c>
      <c r="K238" s="49">
        <v>3</v>
      </c>
      <c r="L238" s="49">
        <v>3</v>
      </c>
      <c r="M238" s="49">
        <v>5</v>
      </c>
      <c r="N238" s="49">
        <v>3</v>
      </c>
      <c r="P238" s="63">
        <v>5</v>
      </c>
      <c r="R238" s="63">
        <v>2</v>
      </c>
      <c r="T238" s="63">
        <v>2</v>
      </c>
      <c r="U238" s="63">
        <v>3</v>
      </c>
    </row>
    <row r="239" spans="1:21" ht="12">
      <c r="A239" s="39" t="s">
        <v>8</v>
      </c>
      <c r="B239" s="49">
        <f t="shared" si="26"/>
        <v>33</v>
      </c>
      <c r="E239" s="49">
        <v>6</v>
      </c>
      <c r="F239" s="49">
        <v>2</v>
      </c>
      <c r="G239" s="49">
        <v>4</v>
      </c>
      <c r="H239" s="49">
        <v>3</v>
      </c>
      <c r="J239" s="49">
        <v>2</v>
      </c>
      <c r="K239" s="49">
        <v>1</v>
      </c>
      <c r="L239" s="49">
        <v>2</v>
      </c>
      <c r="M239" s="49">
        <v>3</v>
      </c>
      <c r="N239" s="49">
        <v>1</v>
      </c>
      <c r="P239" s="63">
        <v>4</v>
      </c>
      <c r="R239" s="63">
        <v>0</v>
      </c>
      <c r="T239" s="63">
        <v>2</v>
      </c>
      <c r="U239" s="63">
        <v>3</v>
      </c>
    </row>
    <row r="240" spans="1:21" ht="12">
      <c r="A240" s="39" t="s">
        <v>9</v>
      </c>
      <c r="B240" s="49">
        <f t="shared" si="26"/>
        <v>23</v>
      </c>
      <c r="E240" s="49">
        <v>3</v>
      </c>
      <c r="F240" s="49">
        <v>1</v>
      </c>
      <c r="G240" s="49">
        <v>3</v>
      </c>
      <c r="H240" s="49">
        <v>2</v>
      </c>
      <c r="J240" s="49">
        <v>1</v>
      </c>
      <c r="K240" s="49">
        <v>1</v>
      </c>
      <c r="L240" s="49">
        <v>1</v>
      </c>
      <c r="M240" s="49">
        <v>3</v>
      </c>
      <c r="N240" s="49">
        <v>1</v>
      </c>
      <c r="P240" s="63">
        <v>4</v>
      </c>
      <c r="R240" s="63">
        <v>0</v>
      </c>
      <c r="T240" s="63">
        <v>0</v>
      </c>
      <c r="U240" s="63">
        <v>3</v>
      </c>
    </row>
    <row r="241" spans="1:21" ht="12">
      <c r="A241" s="39" t="s">
        <v>10</v>
      </c>
      <c r="B241" s="49">
        <f t="shared" si="26"/>
        <v>25</v>
      </c>
      <c r="E241" s="49">
        <v>5</v>
      </c>
      <c r="F241" s="49">
        <v>2</v>
      </c>
      <c r="G241" s="49">
        <v>2</v>
      </c>
      <c r="H241" s="49">
        <v>3</v>
      </c>
      <c r="J241" s="49">
        <v>1</v>
      </c>
      <c r="L241" s="49">
        <v>2</v>
      </c>
      <c r="M241" s="49">
        <v>3</v>
      </c>
      <c r="N241" s="49">
        <v>2</v>
      </c>
      <c r="P241" s="63">
        <v>3</v>
      </c>
      <c r="U241" s="63">
        <v>2</v>
      </c>
    </row>
    <row r="242" spans="1:13" ht="12">
      <c r="A242" s="39" t="s">
        <v>11</v>
      </c>
      <c r="B242" s="49">
        <f t="shared" si="26"/>
        <v>4</v>
      </c>
      <c r="F242" s="49">
        <v>1</v>
      </c>
      <c r="J242" s="49">
        <v>1</v>
      </c>
      <c r="L242" s="49">
        <v>1</v>
      </c>
      <c r="M242" s="49">
        <v>1</v>
      </c>
    </row>
    <row r="243" spans="1:2" ht="12">
      <c r="A243" s="39" t="s">
        <v>13</v>
      </c>
      <c r="B243" s="49">
        <f t="shared" si="26"/>
        <v>0</v>
      </c>
    </row>
    <row r="244" spans="1:21" ht="12">
      <c r="A244" s="39" t="s">
        <v>14</v>
      </c>
      <c r="B244" s="49">
        <f t="shared" si="26"/>
        <v>6</v>
      </c>
      <c r="E244" s="49">
        <v>2</v>
      </c>
      <c r="G244" s="49">
        <v>1</v>
      </c>
      <c r="P244" s="63">
        <v>2</v>
      </c>
      <c r="U244" s="63">
        <v>1</v>
      </c>
    </row>
    <row r="245" spans="1:20" ht="12">
      <c r="A245" s="39" t="s">
        <v>15</v>
      </c>
      <c r="B245" s="49">
        <f t="shared" si="26"/>
        <v>10</v>
      </c>
      <c r="E245" s="49">
        <v>1</v>
      </c>
      <c r="F245" s="49">
        <v>2</v>
      </c>
      <c r="G245" s="49">
        <v>1</v>
      </c>
      <c r="J245" s="49">
        <v>1</v>
      </c>
      <c r="K245" s="49">
        <v>1</v>
      </c>
      <c r="L245" s="49">
        <v>1</v>
      </c>
      <c r="N245" s="49">
        <v>1</v>
      </c>
      <c r="T245" s="63">
        <v>2</v>
      </c>
    </row>
    <row r="246" spans="1:13" ht="12">
      <c r="A246" s="39" t="s">
        <v>58</v>
      </c>
      <c r="B246" s="49">
        <f t="shared" si="26"/>
        <v>4</v>
      </c>
      <c r="E246" s="49">
        <v>1</v>
      </c>
      <c r="H246" s="49">
        <v>2</v>
      </c>
      <c r="M246" s="49">
        <v>1</v>
      </c>
    </row>
    <row r="247" spans="1:21" ht="12">
      <c r="A247" s="39" t="s">
        <v>17</v>
      </c>
      <c r="B247" s="49">
        <f t="shared" si="26"/>
        <v>3</v>
      </c>
      <c r="F247" s="49">
        <v>1</v>
      </c>
      <c r="N247" s="49">
        <v>1</v>
      </c>
      <c r="U247" s="63">
        <v>1</v>
      </c>
    </row>
    <row r="248" spans="1:2" ht="12">
      <c r="A248" s="39" t="s">
        <v>18</v>
      </c>
      <c r="B248" s="49">
        <f t="shared" si="26"/>
        <v>0</v>
      </c>
    </row>
    <row r="249" spans="1:2" ht="12">
      <c r="A249" s="39" t="s">
        <v>92</v>
      </c>
      <c r="B249" s="49">
        <f t="shared" si="26"/>
        <v>0</v>
      </c>
    </row>
    <row r="250" spans="5:15" ht="12" hidden="1"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</row>
    <row r="251" spans="2:22" ht="12" hidden="1">
      <c r="B251" s="75" t="s">
        <v>55</v>
      </c>
      <c r="C251" s="75" t="s">
        <v>56</v>
      </c>
      <c r="D251" s="75" t="s">
        <v>57</v>
      </c>
      <c r="E251" s="72" t="str">
        <f>E236</f>
        <v>=E204</v>
      </c>
      <c r="F251" s="72" t="str">
        <f aca="true" t="shared" si="27" ref="F251:V251">F236</f>
        <v>=F204</v>
      </c>
      <c r="G251" s="72" t="str">
        <f t="shared" si="27"/>
        <v>=G204</v>
      </c>
      <c r="H251" s="72" t="str">
        <f t="shared" si="27"/>
        <v>=H204</v>
      </c>
      <c r="I251" s="72" t="str">
        <f t="shared" si="27"/>
        <v>=I204</v>
      </c>
      <c r="J251" s="72" t="str">
        <f t="shared" si="27"/>
        <v>=J204</v>
      </c>
      <c r="K251" s="72" t="str">
        <f t="shared" si="27"/>
        <v>=K204</v>
      </c>
      <c r="L251" s="72" t="str">
        <f t="shared" si="27"/>
        <v>=L204</v>
      </c>
      <c r="M251" s="72" t="str">
        <f t="shared" si="27"/>
        <v>=M204</v>
      </c>
      <c r="N251" s="72" t="str">
        <f t="shared" si="27"/>
        <v>=N204</v>
      </c>
      <c r="O251" s="72" t="str">
        <f t="shared" si="27"/>
        <v>=O204</v>
      </c>
      <c r="P251" s="72" t="str">
        <f t="shared" si="27"/>
        <v>=P204</v>
      </c>
      <c r="Q251" s="72" t="str">
        <f t="shared" si="27"/>
        <v>=Q204</v>
      </c>
      <c r="R251" s="72"/>
      <c r="S251" s="72" t="str">
        <f t="shared" si="27"/>
        <v>=R204</v>
      </c>
      <c r="T251" s="72" t="str">
        <f t="shared" si="27"/>
        <v>=S204</v>
      </c>
      <c r="U251" s="72" t="str">
        <f t="shared" si="27"/>
        <v>=T204</v>
      </c>
      <c r="V251" s="23" t="str">
        <f t="shared" si="27"/>
        <v>=U204</v>
      </c>
    </row>
    <row r="252" spans="1:26" ht="12" hidden="1">
      <c r="A252" s="47" t="s">
        <v>171</v>
      </c>
      <c r="B252" s="82" t="e">
        <f>(B255/B253)</f>
        <v>#DIV/0!</v>
      </c>
      <c r="C252" s="82" t="e">
        <f>((B255+B257+2*B258+3*B259)/B253)</f>
        <v>#DIV/0!</v>
      </c>
      <c r="D252" s="82" t="e">
        <f>((B255+B260+B261)/(B253+B260))</f>
        <v>#DIV/0!</v>
      </c>
      <c r="E252" s="72"/>
      <c r="F252" s="72"/>
      <c r="G252" s="72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24"/>
      <c r="W252" s="27"/>
      <c r="X252" s="27"/>
      <c r="Y252" s="27"/>
      <c r="Z252" s="27"/>
    </row>
    <row r="253" spans="1:2" ht="12" hidden="1">
      <c r="A253" s="39" t="s">
        <v>7</v>
      </c>
      <c r="B253" s="49">
        <f aca="true" t="shared" si="28" ref="B253:B263">SUM(E253:Z253)</f>
        <v>0</v>
      </c>
    </row>
    <row r="254" spans="1:2" ht="12" hidden="1">
      <c r="A254" s="39" t="s">
        <v>8</v>
      </c>
      <c r="B254" s="49">
        <f t="shared" si="28"/>
        <v>0</v>
      </c>
    </row>
    <row r="255" spans="1:2" ht="12" hidden="1">
      <c r="A255" s="39" t="s">
        <v>9</v>
      </c>
      <c r="B255" s="49">
        <f t="shared" si="28"/>
        <v>0</v>
      </c>
    </row>
    <row r="256" spans="1:2" ht="12" hidden="1">
      <c r="A256" s="39" t="s">
        <v>10</v>
      </c>
      <c r="B256" s="49">
        <f t="shared" si="28"/>
        <v>0</v>
      </c>
    </row>
    <row r="257" spans="1:2" ht="12" hidden="1">
      <c r="A257" s="39" t="s">
        <v>11</v>
      </c>
      <c r="B257" s="49">
        <f t="shared" si="28"/>
        <v>0</v>
      </c>
    </row>
    <row r="258" spans="1:2" ht="12" hidden="1">
      <c r="A258" s="39" t="s">
        <v>13</v>
      </c>
      <c r="B258" s="49">
        <f t="shared" si="28"/>
        <v>0</v>
      </c>
    </row>
    <row r="259" spans="1:2" ht="12" hidden="1">
      <c r="A259" s="39" t="s">
        <v>14</v>
      </c>
      <c r="B259" s="49">
        <f t="shared" si="28"/>
        <v>0</v>
      </c>
    </row>
    <row r="260" spans="1:2" ht="12" hidden="1">
      <c r="A260" s="39" t="s">
        <v>15</v>
      </c>
      <c r="B260" s="49">
        <f t="shared" si="28"/>
        <v>0</v>
      </c>
    </row>
    <row r="261" spans="1:2" ht="12" hidden="1">
      <c r="A261" s="39" t="s">
        <v>58</v>
      </c>
      <c r="B261" s="49">
        <f t="shared" si="28"/>
        <v>0</v>
      </c>
    </row>
    <row r="262" spans="1:2" ht="12" hidden="1">
      <c r="A262" s="39" t="s">
        <v>17</v>
      </c>
      <c r="B262" s="49">
        <f t="shared" si="28"/>
        <v>0</v>
      </c>
    </row>
    <row r="263" spans="1:2" ht="12" hidden="1">
      <c r="A263" s="39" t="s">
        <v>18</v>
      </c>
      <c r="B263" s="49">
        <f t="shared" si="28"/>
        <v>0</v>
      </c>
    </row>
    <row r="264" ht="3.75" customHeight="1"/>
    <row r="265" spans="5:15" ht="4.5" customHeight="1"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</row>
    <row r="266" spans="2:22" ht="12">
      <c r="B266" s="75" t="s">
        <v>55</v>
      </c>
      <c r="C266" s="75" t="s">
        <v>56</v>
      </c>
      <c r="D266" s="75" t="s">
        <v>57</v>
      </c>
      <c r="E266" s="72" t="str">
        <f>E251</f>
        <v>=E204</v>
      </c>
      <c r="F266" s="72" t="str">
        <f aca="true" t="shared" si="29" ref="F266:V266">F251</f>
        <v>=F204</v>
      </c>
      <c r="G266" s="72" t="str">
        <f t="shared" si="29"/>
        <v>=G204</v>
      </c>
      <c r="H266" s="72" t="str">
        <f t="shared" si="29"/>
        <v>=H204</v>
      </c>
      <c r="I266" s="72" t="str">
        <f t="shared" si="29"/>
        <v>=I204</v>
      </c>
      <c r="J266" s="72" t="str">
        <f t="shared" si="29"/>
        <v>=J204</v>
      </c>
      <c r="K266" s="72" t="str">
        <f t="shared" si="29"/>
        <v>=K204</v>
      </c>
      <c r="L266" s="72" t="str">
        <f t="shared" si="29"/>
        <v>=L204</v>
      </c>
      <c r="M266" s="72" t="str">
        <f t="shared" si="29"/>
        <v>=M204</v>
      </c>
      <c r="N266" s="72" t="str">
        <f t="shared" si="29"/>
        <v>=N204</v>
      </c>
      <c r="O266" s="72" t="str">
        <f t="shared" si="29"/>
        <v>=O204</v>
      </c>
      <c r="P266" s="72" t="str">
        <f t="shared" si="29"/>
        <v>=P204</v>
      </c>
      <c r="Q266" s="72" t="str">
        <f t="shared" si="29"/>
        <v>=Q204</v>
      </c>
      <c r="R266" s="72"/>
      <c r="S266" s="72" t="str">
        <f t="shared" si="29"/>
        <v>=R204</v>
      </c>
      <c r="T266" s="72" t="str">
        <f t="shared" si="29"/>
        <v>=S204</v>
      </c>
      <c r="U266" s="72" t="str">
        <f t="shared" si="29"/>
        <v>=T204</v>
      </c>
      <c r="V266" s="23" t="str">
        <f t="shared" si="29"/>
        <v>=U204</v>
      </c>
    </row>
    <row r="267" spans="1:26" ht="12">
      <c r="A267" s="47" t="s">
        <v>172</v>
      </c>
      <c r="B267" s="82">
        <f>(B270/B268)</f>
        <v>0.38461538461538464</v>
      </c>
      <c r="C267" s="82">
        <f>((B270+B272+2*B273+3*B274)/B268)</f>
        <v>0.38461538461538464</v>
      </c>
      <c r="D267" s="82">
        <f>((B270+B275+B276)/(B268+B275))</f>
        <v>0.5</v>
      </c>
      <c r="E267" s="72"/>
      <c r="F267" s="72"/>
      <c r="G267" s="72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24"/>
      <c r="W267" s="27"/>
      <c r="X267" s="27"/>
      <c r="Y267" s="27"/>
      <c r="Z267" s="27"/>
    </row>
    <row r="268" spans="1:18" ht="12">
      <c r="A268" s="39" t="s">
        <v>7</v>
      </c>
      <c r="B268" s="49">
        <f aca="true" t="shared" si="30" ref="B268:B279">SUM(E268:Z268)</f>
        <v>13</v>
      </c>
      <c r="K268" s="49">
        <v>3</v>
      </c>
      <c r="M268" s="49">
        <v>3</v>
      </c>
      <c r="N268" s="49">
        <v>3</v>
      </c>
      <c r="Q268" s="63">
        <v>3</v>
      </c>
      <c r="R268" s="63">
        <v>1</v>
      </c>
    </row>
    <row r="269" spans="1:18" ht="12">
      <c r="A269" s="39" t="s">
        <v>8</v>
      </c>
      <c r="B269" s="49">
        <f t="shared" si="30"/>
        <v>4</v>
      </c>
      <c r="K269" s="49">
        <v>1</v>
      </c>
      <c r="M269" s="49">
        <v>1</v>
      </c>
      <c r="N269" s="49">
        <v>2</v>
      </c>
      <c r="Q269" s="63">
        <v>0</v>
      </c>
      <c r="R269" s="63">
        <v>0</v>
      </c>
    </row>
    <row r="270" spans="1:18" ht="12">
      <c r="A270" s="39" t="s">
        <v>9</v>
      </c>
      <c r="B270" s="49">
        <f t="shared" si="30"/>
        <v>5</v>
      </c>
      <c r="K270" s="49">
        <v>2</v>
      </c>
      <c r="M270" s="49">
        <v>1</v>
      </c>
      <c r="N270" s="49">
        <v>2</v>
      </c>
      <c r="Q270" s="63">
        <v>0</v>
      </c>
      <c r="R270" s="63">
        <v>0</v>
      </c>
    </row>
    <row r="271" spans="1:17" ht="12">
      <c r="A271" s="39" t="s">
        <v>10</v>
      </c>
      <c r="B271" s="49">
        <f t="shared" si="30"/>
        <v>3</v>
      </c>
      <c r="K271" s="49">
        <v>1</v>
      </c>
      <c r="M271" s="49">
        <v>1</v>
      </c>
      <c r="Q271" s="63">
        <v>1</v>
      </c>
    </row>
    <row r="272" spans="1:2" ht="12">
      <c r="A272" s="39" t="s">
        <v>11</v>
      </c>
      <c r="B272" s="49">
        <f t="shared" si="30"/>
        <v>0</v>
      </c>
    </row>
    <row r="273" spans="1:2" ht="12">
      <c r="A273" s="39" t="s">
        <v>13</v>
      </c>
      <c r="B273" s="49">
        <f t="shared" si="30"/>
        <v>0</v>
      </c>
    </row>
    <row r="274" spans="1:2" ht="12">
      <c r="A274" s="39" t="s">
        <v>14</v>
      </c>
      <c r="B274" s="49">
        <f t="shared" si="30"/>
        <v>0</v>
      </c>
    </row>
    <row r="275" spans="1:14" ht="12">
      <c r="A275" s="39" t="s">
        <v>15</v>
      </c>
      <c r="B275" s="49">
        <f t="shared" si="30"/>
        <v>3</v>
      </c>
      <c r="K275" s="49">
        <v>1</v>
      </c>
      <c r="M275" s="49">
        <v>1</v>
      </c>
      <c r="N275" s="49">
        <v>1</v>
      </c>
    </row>
    <row r="276" spans="1:2" ht="12">
      <c r="A276" s="39" t="s">
        <v>58</v>
      </c>
      <c r="B276" s="49">
        <f t="shared" si="30"/>
        <v>0</v>
      </c>
    </row>
    <row r="277" spans="1:2" ht="12">
      <c r="A277" s="39" t="s">
        <v>17</v>
      </c>
      <c r="B277" s="49">
        <f t="shared" si="30"/>
        <v>0</v>
      </c>
    </row>
    <row r="278" spans="1:2" ht="12">
      <c r="A278" s="39" t="s">
        <v>18</v>
      </c>
      <c r="B278" s="49">
        <f t="shared" si="30"/>
        <v>0</v>
      </c>
    </row>
    <row r="279" spans="1:2" ht="12">
      <c r="A279" s="39" t="s">
        <v>92</v>
      </c>
      <c r="B279" s="49">
        <f t="shared" si="30"/>
        <v>0</v>
      </c>
    </row>
    <row r="280" spans="5:15" ht="12" hidden="1"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</row>
    <row r="281" spans="1:22" ht="12">
      <c r="A281" s="46" t="s">
        <v>60</v>
      </c>
      <c r="B281" s="75" t="s">
        <v>55</v>
      </c>
      <c r="C281" s="75" t="s">
        <v>56</v>
      </c>
      <c r="D281" s="75" t="s">
        <v>57</v>
      </c>
      <c r="E281" s="81" t="s">
        <v>178</v>
      </c>
      <c r="F281" s="81" t="s">
        <v>179</v>
      </c>
      <c r="G281" s="81" t="s">
        <v>180</v>
      </c>
      <c r="H281" s="81" t="s">
        <v>181</v>
      </c>
      <c r="I281" s="81" t="s">
        <v>182</v>
      </c>
      <c r="J281" s="81" t="s">
        <v>183</v>
      </c>
      <c r="K281" s="81" t="s">
        <v>184</v>
      </c>
      <c r="L281" s="81" t="s">
        <v>186</v>
      </c>
      <c r="M281" s="81" t="s">
        <v>187</v>
      </c>
      <c r="N281" s="81" t="s">
        <v>188</v>
      </c>
      <c r="O281" s="81" t="s">
        <v>189</v>
      </c>
      <c r="P281" s="81" t="s">
        <v>190</v>
      </c>
      <c r="Q281" s="81" t="s">
        <v>191</v>
      </c>
      <c r="R281" s="81" t="s">
        <v>148</v>
      </c>
      <c r="S281" s="81" t="s">
        <v>192</v>
      </c>
      <c r="T281" s="81" t="s">
        <v>193</v>
      </c>
      <c r="U281" s="81" t="s">
        <v>194</v>
      </c>
      <c r="V281" s="27" t="s">
        <v>195</v>
      </c>
    </row>
    <row r="282" spans="1:26" ht="12">
      <c r="A282" s="47" t="s">
        <v>173</v>
      </c>
      <c r="B282" s="82">
        <f>(B285/B283)</f>
        <v>0.5932203389830508</v>
      </c>
      <c r="C282" s="82">
        <f>((B285+B287+2*B288+3*B289)/B283)</f>
        <v>1.11864406779661</v>
      </c>
      <c r="D282" s="82">
        <f>((B285+B290+B291)/(B283+B290))</f>
        <v>0.7384615384615385</v>
      </c>
      <c r="E282" s="72"/>
      <c r="F282" s="72"/>
      <c r="G282" s="72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24"/>
      <c r="W282" s="27"/>
      <c r="X282" s="27"/>
      <c r="Y282" s="27"/>
      <c r="Z282" s="27"/>
    </row>
    <row r="283" spans="1:21" ht="12">
      <c r="A283" s="39" t="s">
        <v>7</v>
      </c>
      <c r="B283" s="49">
        <f aca="true" t="shared" si="31" ref="B283:B294">SUM(E283:Z283)</f>
        <v>59</v>
      </c>
      <c r="E283" s="49">
        <v>6</v>
      </c>
      <c r="F283" s="49">
        <v>6</v>
      </c>
      <c r="G283" s="49">
        <v>4</v>
      </c>
      <c r="I283" s="49">
        <v>3</v>
      </c>
      <c r="J283" s="49">
        <v>4</v>
      </c>
      <c r="K283" s="49">
        <v>4</v>
      </c>
      <c r="L283" s="49">
        <v>3</v>
      </c>
      <c r="M283" s="49">
        <v>4</v>
      </c>
      <c r="N283" s="49">
        <v>4</v>
      </c>
      <c r="O283" s="49">
        <v>3</v>
      </c>
      <c r="P283" s="63">
        <v>3</v>
      </c>
      <c r="Q283" s="63">
        <v>4</v>
      </c>
      <c r="R283" s="63">
        <v>2</v>
      </c>
      <c r="T283" s="63">
        <v>5</v>
      </c>
      <c r="U283" s="63">
        <v>4</v>
      </c>
    </row>
    <row r="284" spans="1:21" ht="12">
      <c r="A284" s="39" t="s">
        <v>8</v>
      </c>
      <c r="B284" s="49">
        <f t="shared" si="31"/>
        <v>39</v>
      </c>
      <c r="E284" s="49">
        <v>5</v>
      </c>
      <c r="F284" s="49">
        <v>5</v>
      </c>
      <c r="G284" s="49">
        <v>3</v>
      </c>
      <c r="I284" s="49">
        <v>3</v>
      </c>
      <c r="J284" s="49">
        <v>2</v>
      </c>
      <c r="K284" s="49">
        <v>2</v>
      </c>
      <c r="L284" s="49">
        <v>2</v>
      </c>
      <c r="M284" s="49">
        <v>3</v>
      </c>
      <c r="N284" s="49">
        <v>3</v>
      </c>
      <c r="O284" s="49">
        <v>2</v>
      </c>
      <c r="P284" s="63">
        <v>3</v>
      </c>
      <c r="Q284" s="63">
        <v>2</v>
      </c>
      <c r="R284" s="63">
        <v>1</v>
      </c>
      <c r="T284" s="63">
        <v>2</v>
      </c>
      <c r="U284" s="63">
        <v>1</v>
      </c>
    </row>
    <row r="285" spans="1:21" ht="12">
      <c r="A285" s="39" t="s">
        <v>9</v>
      </c>
      <c r="B285" s="49">
        <f t="shared" si="31"/>
        <v>35</v>
      </c>
      <c r="E285" s="49">
        <v>5</v>
      </c>
      <c r="F285" s="49">
        <v>5</v>
      </c>
      <c r="G285" s="49">
        <v>3</v>
      </c>
      <c r="I285" s="49">
        <v>1</v>
      </c>
      <c r="J285" s="49">
        <v>2</v>
      </c>
      <c r="K285" s="49">
        <v>3</v>
      </c>
      <c r="L285" s="49">
        <v>1</v>
      </c>
      <c r="M285" s="49">
        <v>3</v>
      </c>
      <c r="N285" s="49">
        <v>2</v>
      </c>
      <c r="O285" s="49">
        <v>0</v>
      </c>
      <c r="P285" s="63">
        <v>2</v>
      </c>
      <c r="Q285" s="63">
        <v>3</v>
      </c>
      <c r="R285" s="63">
        <v>1</v>
      </c>
      <c r="T285" s="63">
        <v>3</v>
      </c>
      <c r="U285" s="63">
        <v>1</v>
      </c>
    </row>
    <row r="286" spans="1:21" ht="12">
      <c r="A286" s="39" t="s">
        <v>10</v>
      </c>
      <c r="B286" s="49">
        <f t="shared" si="31"/>
        <v>35</v>
      </c>
      <c r="E286" s="49">
        <v>5</v>
      </c>
      <c r="F286" s="49">
        <v>4</v>
      </c>
      <c r="G286" s="49">
        <v>2</v>
      </c>
      <c r="J286" s="49">
        <v>1</v>
      </c>
      <c r="K286" s="49">
        <v>1</v>
      </c>
      <c r="M286" s="49">
        <v>4</v>
      </c>
      <c r="N286" s="49">
        <v>2</v>
      </c>
      <c r="O286" s="49">
        <v>2</v>
      </c>
      <c r="P286" s="63">
        <v>3</v>
      </c>
      <c r="Q286" s="63">
        <v>3</v>
      </c>
      <c r="R286" s="63">
        <v>2</v>
      </c>
      <c r="T286" s="63">
        <v>5</v>
      </c>
      <c r="U286" s="63">
        <v>1</v>
      </c>
    </row>
    <row r="287" spans="1:20" ht="12">
      <c r="A287" s="39" t="s">
        <v>11</v>
      </c>
      <c r="B287" s="49">
        <f t="shared" si="31"/>
        <v>8</v>
      </c>
      <c r="F287" s="49">
        <v>2</v>
      </c>
      <c r="I287" s="49">
        <v>1</v>
      </c>
      <c r="K287" s="49">
        <v>1</v>
      </c>
      <c r="P287" s="63">
        <v>1</v>
      </c>
      <c r="Q287" s="63">
        <v>2</v>
      </c>
      <c r="T287" s="63">
        <v>1</v>
      </c>
    </row>
    <row r="288" spans="1:21" ht="12">
      <c r="A288" s="39" t="s">
        <v>13</v>
      </c>
      <c r="B288" s="49">
        <f t="shared" si="31"/>
        <v>4</v>
      </c>
      <c r="E288" s="49">
        <v>1</v>
      </c>
      <c r="F288" s="49">
        <v>1</v>
      </c>
      <c r="T288" s="63">
        <v>1</v>
      </c>
      <c r="U288" s="63">
        <v>1</v>
      </c>
    </row>
    <row r="289" spans="1:18" ht="12">
      <c r="A289" s="39" t="s">
        <v>14</v>
      </c>
      <c r="B289" s="49">
        <f t="shared" si="31"/>
        <v>5</v>
      </c>
      <c r="E289" s="49">
        <v>2</v>
      </c>
      <c r="M289" s="49">
        <v>1</v>
      </c>
      <c r="N289" s="49">
        <v>1</v>
      </c>
      <c r="R289" s="63">
        <v>1</v>
      </c>
    </row>
    <row r="290" spans="1:16" ht="12">
      <c r="A290" s="39" t="s">
        <v>15</v>
      </c>
      <c r="B290" s="49">
        <f t="shared" si="31"/>
        <v>6</v>
      </c>
      <c r="I290" s="49">
        <v>1</v>
      </c>
      <c r="L290" s="49">
        <v>2</v>
      </c>
      <c r="N290" s="49">
        <v>1</v>
      </c>
      <c r="P290" s="63">
        <v>2</v>
      </c>
    </row>
    <row r="291" spans="1:20" ht="12">
      <c r="A291" s="39" t="s">
        <v>58</v>
      </c>
      <c r="B291" s="49">
        <f t="shared" si="31"/>
        <v>7</v>
      </c>
      <c r="E291" s="49">
        <v>1</v>
      </c>
      <c r="F291" s="49">
        <v>1</v>
      </c>
      <c r="I291" s="49">
        <v>2</v>
      </c>
      <c r="N291" s="49">
        <v>1</v>
      </c>
      <c r="O291" s="49">
        <v>1</v>
      </c>
      <c r="T291" s="63">
        <v>1</v>
      </c>
    </row>
    <row r="292" spans="1:16" ht="12">
      <c r="A292" s="39" t="s">
        <v>17</v>
      </c>
      <c r="B292" s="49">
        <f t="shared" si="31"/>
        <v>4</v>
      </c>
      <c r="E292" s="101"/>
      <c r="I292" s="101"/>
      <c r="M292" s="49">
        <v>1</v>
      </c>
      <c r="O292" s="49">
        <v>2</v>
      </c>
      <c r="P292" s="63">
        <v>1</v>
      </c>
    </row>
    <row r="293" spans="1:2" ht="12">
      <c r="A293" s="39" t="s">
        <v>18</v>
      </c>
      <c r="B293" s="49">
        <f t="shared" si="31"/>
        <v>0</v>
      </c>
    </row>
    <row r="294" spans="1:2" ht="12">
      <c r="A294" s="39" t="s">
        <v>174</v>
      </c>
      <c r="B294" s="49">
        <f t="shared" si="31"/>
        <v>0</v>
      </c>
    </row>
    <row r="295" spans="5:15" ht="3.75" customHeight="1"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</row>
    <row r="296" spans="2:22" ht="12">
      <c r="B296" s="75" t="s">
        <v>55</v>
      </c>
      <c r="C296" s="75" t="s">
        <v>56</v>
      </c>
      <c r="D296" s="75" t="s">
        <v>57</v>
      </c>
      <c r="E296" s="72" t="str">
        <f>E281</f>
        <v>=E264</v>
      </c>
      <c r="F296" s="72" t="str">
        <f aca="true" t="shared" si="32" ref="F296:V296">F281</f>
        <v>=F264</v>
      </c>
      <c r="G296" s="72" t="str">
        <f t="shared" si="32"/>
        <v>=G264</v>
      </c>
      <c r="H296" s="72" t="str">
        <f t="shared" si="32"/>
        <v>=H264</v>
      </c>
      <c r="I296" s="72" t="str">
        <f t="shared" si="32"/>
        <v>=I264</v>
      </c>
      <c r="J296" s="72" t="str">
        <f t="shared" si="32"/>
        <v>=J264</v>
      </c>
      <c r="K296" s="72" t="str">
        <f t="shared" si="32"/>
        <v>=K264</v>
      </c>
      <c r="L296" s="72" t="str">
        <f t="shared" si="32"/>
        <v>=L264</v>
      </c>
      <c r="M296" s="72" t="str">
        <f t="shared" si="32"/>
        <v>=M264</v>
      </c>
      <c r="N296" s="72" t="str">
        <f t="shared" si="32"/>
        <v>=N264</v>
      </c>
      <c r="O296" s="72" t="str">
        <f t="shared" si="32"/>
        <v>=O264</v>
      </c>
      <c r="P296" s="72" t="str">
        <f t="shared" si="32"/>
        <v>=P264</v>
      </c>
      <c r="Q296" s="72" t="str">
        <f t="shared" si="32"/>
        <v>=Q264</v>
      </c>
      <c r="R296" s="72"/>
      <c r="S296" s="72" t="str">
        <f t="shared" si="32"/>
        <v>=R264</v>
      </c>
      <c r="T296" s="72" t="str">
        <f t="shared" si="32"/>
        <v>=S264</v>
      </c>
      <c r="U296" s="72" t="str">
        <f t="shared" si="32"/>
        <v>=T264</v>
      </c>
      <c r="V296" s="23" t="str">
        <f t="shared" si="32"/>
        <v>=U264</v>
      </c>
    </row>
    <row r="297" spans="1:26" ht="12">
      <c r="A297" s="47" t="s">
        <v>175</v>
      </c>
      <c r="B297" s="82">
        <f>(B300/B298)</f>
        <v>0.7058823529411765</v>
      </c>
      <c r="C297" s="82">
        <f>((B300+B302+2*B303+3*B304)/B298)</f>
        <v>0.7058823529411765</v>
      </c>
      <c r="D297" s="82">
        <f>((B300+B305+B306)/(B298+B305))</f>
        <v>0.7619047619047619</v>
      </c>
      <c r="E297" s="72"/>
      <c r="F297" s="72"/>
      <c r="G297" s="72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24"/>
      <c r="W297" s="27"/>
      <c r="X297" s="27"/>
      <c r="Y297" s="27"/>
      <c r="Z297" s="27"/>
    </row>
    <row r="298" spans="1:21" ht="12">
      <c r="A298" s="39" t="s">
        <v>7</v>
      </c>
      <c r="B298" s="49">
        <f aca="true" t="shared" si="33" ref="B298:B309">SUM(E298:Z298)</f>
        <v>34</v>
      </c>
      <c r="E298" s="49">
        <v>6</v>
      </c>
      <c r="G298" s="49">
        <v>3</v>
      </c>
      <c r="H298" s="49">
        <v>2</v>
      </c>
      <c r="I298" s="49">
        <v>3</v>
      </c>
      <c r="J298" s="49">
        <v>3</v>
      </c>
      <c r="K298" s="49">
        <v>4</v>
      </c>
      <c r="O298" s="49">
        <v>3</v>
      </c>
      <c r="P298" s="63">
        <v>3</v>
      </c>
      <c r="Q298" s="63">
        <v>2</v>
      </c>
      <c r="R298" s="63">
        <v>0</v>
      </c>
      <c r="T298" s="63">
        <v>3</v>
      </c>
      <c r="U298" s="63">
        <v>2</v>
      </c>
    </row>
    <row r="299" spans="1:21" ht="12">
      <c r="A299" s="39" t="s">
        <v>8</v>
      </c>
      <c r="B299" s="49">
        <f t="shared" si="33"/>
        <v>22</v>
      </c>
      <c r="E299" s="49">
        <v>4</v>
      </c>
      <c r="G299" s="49">
        <v>0</v>
      </c>
      <c r="H299" s="49">
        <v>2</v>
      </c>
      <c r="I299" s="49">
        <v>2</v>
      </c>
      <c r="J299" s="49">
        <v>2</v>
      </c>
      <c r="K299" s="49">
        <v>3</v>
      </c>
      <c r="O299" s="49">
        <v>3</v>
      </c>
      <c r="P299" s="63">
        <v>2</v>
      </c>
      <c r="Q299" s="63">
        <v>1</v>
      </c>
      <c r="R299" s="63">
        <v>1</v>
      </c>
      <c r="T299" s="63">
        <v>2</v>
      </c>
      <c r="U299" s="63">
        <v>0</v>
      </c>
    </row>
    <row r="300" spans="1:21" ht="12">
      <c r="A300" s="39" t="s">
        <v>9</v>
      </c>
      <c r="B300" s="49">
        <f t="shared" si="33"/>
        <v>24</v>
      </c>
      <c r="E300" s="49">
        <v>3</v>
      </c>
      <c r="G300" s="49">
        <v>2</v>
      </c>
      <c r="H300" s="49">
        <v>0</v>
      </c>
      <c r="I300" s="49">
        <v>3</v>
      </c>
      <c r="J300" s="49">
        <v>3</v>
      </c>
      <c r="K300" s="49">
        <v>4</v>
      </c>
      <c r="O300" s="49">
        <v>3</v>
      </c>
      <c r="P300" s="63">
        <v>1</v>
      </c>
      <c r="Q300" s="63">
        <v>2</v>
      </c>
      <c r="R300" s="63">
        <v>0</v>
      </c>
      <c r="T300" s="63">
        <v>2</v>
      </c>
      <c r="U300" s="63">
        <v>1</v>
      </c>
    </row>
    <row r="301" spans="1:21" ht="12">
      <c r="A301" s="39" t="s">
        <v>10</v>
      </c>
      <c r="B301" s="49">
        <f t="shared" si="33"/>
        <v>19</v>
      </c>
      <c r="E301" s="49">
        <v>2</v>
      </c>
      <c r="G301" s="49">
        <v>1</v>
      </c>
      <c r="H301" s="49">
        <v>1</v>
      </c>
      <c r="I301" s="49">
        <v>1</v>
      </c>
      <c r="J301" s="49">
        <v>1</v>
      </c>
      <c r="K301" s="49">
        <v>5</v>
      </c>
      <c r="O301" s="49">
        <v>3</v>
      </c>
      <c r="Q301" s="63">
        <v>1</v>
      </c>
      <c r="T301" s="63">
        <v>3</v>
      </c>
      <c r="U301" s="63">
        <v>1</v>
      </c>
    </row>
    <row r="302" spans="1:2" ht="12">
      <c r="A302" s="39" t="s">
        <v>11</v>
      </c>
      <c r="B302" s="49">
        <f t="shared" si="33"/>
        <v>0</v>
      </c>
    </row>
    <row r="303" spans="1:2" ht="12">
      <c r="A303" s="39" t="s">
        <v>13</v>
      </c>
      <c r="B303" s="49">
        <f t="shared" si="33"/>
        <v>0</v>
      </c>
    </row>
    <row r="304" spans="1:2" ht="12">
      <c r="A304" s="39" t="s">
        <v>14</v>
      </c>
      <c r="B304" s="49">
        <f t="shared" si="33"/>
        <v>0</v>
      </c>
    </row>
    <row r="305" spans="1:21" ht="12">
      <c r="A305" s="39" t="s">
        <v>15</v>
      </c>
      <c r="B305" s="49">
        <f t="shared" si="33"/>
        <v>8</v>
      </c>
      <c r="H305" s="49">
        <v>2</v>
      </c>
      <c r="O305" s="49">
        <v>1</v>
      </c>
      <c r="P305" s="63">
        <v>1</v>
      </c>
      <c r="Q305" s="63">
        <v>1</v>
      </c>
      <c r="R305" s="63">
        <v>1</v>
      </c>
      <c r="T305" s="63">
        <v>1</v>
      </c>
      <c r="U305" s="63">
        <v>1</v>
      </c>
    </row>
    <row r="306" spans="1:2" ht="12">
      <c r="A306" s="39" t="s">
        <v>58</v>
      </c>
      <c r="B306" s="49">
        <f t="shared" si="33"/>
        <v>0</v>
      </c>
    </row>
    <row r="307" spans="1:2" ht="12">
      <c r="A307" s="39" t="s">
        <v>17</v>
      </c>
      <c r="B307" s="49">
        <f t="shared" si="33"/>
        <v>0</v>
      </c>
    </row>
    <row r="308" spans="1:2" ht="12">
      <c r="A308" s="39" t="s">
        <v>18</v>
      </c>
      <c r="B308" s="49">
        <f t="shared" si="33"/>
        <v>0</v>
      </c>
    </row>
    <row r="309" spans="1:2" ht="12">
      <c r="A309" s="39" t="s">
        <v>92</v>
      </c>
      <c r="B309" s="49">
        <f t="shared" si="33"/>
        <v>0</v>
      </c>
    </row>
    <row r="310" spans="5:15" ht="12" hidden="1"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</row>
    <row r="311" spans="2:22" ht="12" hidden="1">
      <c r="B311" s="75" t="s">
        <v>55</v>
      </c>
      <c r="C311" s="75" t="s">
        <v>56</v>
      </c>
      <c r="D311" s="75" t="s">
        <v>57</v>
      </c>
      <c r="E311" s="72" t="str">
        <f>E296</f>
        <v>=E264</v>
      </c>
      <c r="F311" s="72" t="str">
        <f aca="true" t="shared" si="34" ref="F311:V311">F296</f>
        <v>=F264</v>
      </c>
      <c r="G311" s="72" t="str">
        <f t="shared" si="34"/>
        <v>=G264</v>
      </c>
      <c r="H311" s="72" t="str">
        <f t="shared" si="34"/>
        <v>=H264</v>
      </c>
      <c r="I311" s="72" t="str">
        <f t="shared" si="34"/>
        <v>=I264</v>
      </c>
      <c r="J311" s="72" t="str">
        <f t="shared" si="34"/>
        <v>=J264</v>
      </c>
      <c r="K311" s="72" t="str">
        <f t="shared" si="34"/>
        <v>=K264</v>
      </c>
      <c r="L311" s="72" t="str">
        <f t="shared" si="34"/>
        <v>=L264</v>
      </c>
      <c r="M311" s="72" t="str">
        <f t="shared" si="34"/>
        <v>=M264</v>
      </c>
      <c r="N311" s="72" t="str">
        <f t="shared" si="34"/>
        <v>=N264</v>
      </c>
      <c r="O311" s="72" t="str">
        <f t="shared" si="34"/>
        <v>=O264</v>
      </c>
      <c r="P311" s="72" t="str">
        <f t="shared" si="34"/>
        <v>=P264</v>
      </c>
      <c r="Q311" s="72" t="str">
        <f t="shared" si="34"/>
        <v>=Q264</v>
      </c>
      <c r="R311" s="72"/>
      <c r="S311" s="72" t="str">
        <f t="shared" si="34"/>
        <v>=R264</v>
      </c>
      <c r="T311" s="72" t="str">
        <f t="shared" si="34"/>
        <v>=S264</v>
      </c>
      <c r="U311" s="72" t="str">
        <f t="shared" si="34"/>
        <v>=T264</v>
      </c>
      <c r="V311" s="23" t="str">
        <f t="shared" si="34"/>
        <v>=U264</v>
      </c>
    </row>
    <row r="312" spans="1:26" ht="12" hidden="1">
      <c r="A312" s="47"/>
      <c r="B312" s="82" t="e">
        <f>(B315/B313)</f>
        <v>#DIV/0!</v>
      </c>
      <c r="C312" s="82" t="e">
        <f>((B315+B317+2*B318+3*B319)/B313)</f>
        <v>#DIV/0!</v>
      </c>
      <c r="D312" s="82" t="e">
        <f>((B315+B320+B321)/(B313+B320))</f>
        <v>#DIV/0!</v>
      </c>
      <c r="E312" s="72"/>
      <c r="F312" s="72"/>
      <c r="G312" s="72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24"/>
      <c r="W312" s="27"/>
      <c r="X312" s="27"/>
      <c r="Y312" s="27"/>
      <c r="Z312" s="27"/>
    </row>
    <row r="313" spans="1:2" ht="12" hidden="1">
      <c r="A313" s="39" t="s">
        <v>7</v>
      </c>
      <c r="B313" s="49">
        <f aca="true" t="shared" si="35" ref="B313:B323">SUM(E313:Z313)</f>
        <v>0</v>
      </c>
    </row>
    <row r="314" spans="1:2" ht="12" hidden="1">
      <c r="A314" s="39" t="s">
        <v>8</v>
      </c>
      <c r="B314" s="49">
        <f t="shared" si="35"/>
        <v>0</v>
      </c>
    </row>
    <row r="315" spans="1:2" ht="12" hidden="1">
      <c r="A315" s="39" t="s">
        <v>9</v>
      </c>
      <c r="B315" s="49">
        <f t="shared" si="35"/>
        <v>0</v>
      </c>
    </row>
    <row r="316" spans="1:2" ht="12" hidden="1">
      <c r="A316" s="39" t="s">
        <v>10</v>
      </c>
      <c r="B316" s="49">
        <f t="shared" si="35"/>
        <v>0</v>
      </c>
    </row>
    <row r="317" spans="1:2" ht="12" hidden="1">
      <c r="A317" s="39" t="s">
        <v>11</v>
      </c>
      <c r="B317" s="49">
        <f t="shared" si="35"/>
        <v>0</v>
      </c>
    </row>
    <row r="318" spans="1:2" ht="12" hidden="1">
      <c r="A318" s="39" t="s">
        <v>13</v>
      </c>
      <c r="B318" s="49">
        <f t="shared" si="35"/>
        <v>0</v>
      </c>
    </row>
    <row r="319" spans="1:2" ht="12" hidden="1">
      <c r="A319" s="39" t="s">
        <v>14</v>
      </c>
      <c r="B319" s="49">
        <f t="shared" si="35"/>
        <v>0</v>
      </c>
    </row>
    <row r="320" spans="1:2" ht="12" hidden="1">
      <c r="A320" s="39" t="s">
        <v>15</v>
      </c>
      <c r="B320" s="49">
        <f t="shared" si="35"/>
        <v>0</v>
      </c>
    </row>
    <row r="321" spans="1:2" ht="12" hidden="1">
      <c r="A321" s="39" t="s">
        <v>58</v>
      </c>
      <c r="B321" s="49">
        <f t="shared" si="35"/>
        <v>0</v>
      </c>
    </row>
    <row r="322" spans="1:2" ht="12" hidden="1">
      <c r="A322" s="39" t="s">
        <v>17</v>
      </c>
      <c r="B322" s="49">
        <f t="shared" si="35"/>
        <v>0</v>
      </c>
    </row>
    <row r="323" spans="1:2" ht="12" hidden="1">
      <c r="A323" s="39" t="s">
        <v>18</v>
      </c>
      <c r="B323" s="49">
        <f t="shared" si="35"/>
        <v>0</v>
      </c>
    </row>
    <row r="324" ht="4.5" customHeight="1" hidden="1"/>
    <row r="325" spans="5:15" ht="3.75" customHeight="1"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</row>
    <row r="326" spans="2:22" ht="12">
      <c r="B326" s="75" t="s">
        <v>55</v>
      </c>
      <c r="C326" s="75" t="s">
        <v>56</v>
      </c>
      <c r="D326" s="75" t="s">
        <v>57</v>
      </c>
      <c r="E326" s="72" t="str">
        <f>E311</f>
        <v>=E264</v>
      </c>
      <c r="F326" s="72" t="str">
        <f aca="true" t="shared" si="36" ref="F326:V326">F311</f>
        <v>=F264</v>
      </c>
      <c r="G326" s="72" t="str">
        <f t="shared" si="36"/>
        <v>=G264</v>
      </c>
      <c r="H326" s="72" t="str">
        <f t="shared" si="36"/>
        <v>=H264</v>
      </c>
      <c r="I326" s="72" t="str">
        <f t="shared" si="36"/>
        <v>=I264</v>
      </c>
      <c r="J326" s="72" t="str">
        <f t="shared" si="36"/>
        <v>=J264</v>
      </c>
      <c r="K326" s="72" t="str">
        <f t="shared" si="36"/>
        <v>=K264</v>
      </c>
      <c r="L326" s="72" t="str">
        <f t="shared" si="36"/>
        <v>=L264</v>
      </c>
      <c r="M326" s="72" t="str">
        <f t="shared" si="36"/>
        <v>=M264</v>
      </c>
      <c r="N326" s="72" t="str">
        <f t="shared" si="36"/>
        <v>=N264</v>
      </c>
      <c r="O326" s="72" t="str">
        <f t="shared" si="36"/>
        <v>=O264</v>
      </c>
      <c r="P326" s="72" t="str">
        <f t="shared" si="36"/>
        <v>=P264</v>
      </c>
      <c r="Q326" s="72" t="str">
        <f t="shared" si="36"/>
        <v>=Q264</v>
      </c>
      <c r="R326" s="72"/>
      <c r="S326" s="72" t="str">
        <f t="shared" si="36"/>
        <v>=R264</v>
      </c>
      <c r="T326" s="72" t="str">
        <f t="shared" si="36"/>
        <v>=S264</v>
      </c>
      <c r="U326" s="72" t="str">
        <f t="shared" si="36"/>
        <v>=T264</v>
      </c>
      <c r="V326" s="23" t="str">
        <f t="shared" si="36"/>
        <v>=U264</v>
      </c>
    </row>
    <row r="327" spans="1:26" ht="12">
      <c r="A327" s="47" t="s">
        <v>176</v>
      </c>
      <c r="B327" s="82">
        <f>(B330/B328)</f>
        <v>0.6111111111111112</v>
      </c>
      <c r="C327" s="82">
        <f>((B330+B332+2*B333+3*B334)/B328)</f>
        <v>0.8611111111111112</v>
      </c>
      <c r="D327" s="82">
        <f>((B330+B335+B336)/(B328+B335))</f>
        <v>0.6829268292682927</v>
      </c>
      <c r="E327" s="72"/>
      <c r="F327" s="72"/>
      <c r="G327" s="72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24"/>
      <c r="W327" s="27"/>
      <c r="X327" s="27"/>
      <c r="Y327" s="27"/>
      <c r="Z327" s="27"/>
    </row>
    <row r="328" spans="1:21" ht="12">
      <c r="A328" s="39" t="s">
        <v>7</v>
      </c>
      <c r="B328" s="49">
        <f aca="true" t="shared" si="37" ref="B328:B339">SUM(E328:Z328)</f>
        <v>36</v>
      </c>
      <c r="F328" s="49">
        <v>4</v>
      </c>
      <c r="G328" s="49">
        <v>3</v>
      </c>
      <c r="H328" s="49">
        <v>3</v>
      </c>
      <c r="I328" s="49">
        <v>4</v>
      </c>
      <c r="J328" s="49">
        <v>4</v>
      </c>
      <c r="K328" s="49">
        <v>3</v>
      </c>
      <c r="O328" s="49">
        <v>5</v>
      </c>
      <c r="Q328" s="63">
        <v>4</v>
      </c>
      <c r="R328" s="63">
        <v>1</v>
      </c>
      <c r="T328" s="63">
        <v>3</v>
      </c>
      <c r="U328" s="63">
        <v>2</v>
      </c>
    </row>
    <row r="329" spans="1:21" ht="12">
      <c r="A329" s="39" t="s">
        <v>8</v>
      </c>
      <c r="B329" s="49">
        <f t="shared" si="37"/>
        <v>10</v>
      </c>
      <c r="F329" s="49">
        <v>0</v>
      </c>
      <c r="G329" s="49">
        <v>0</v>
      </c>
      <c r="H329" s="49">
        <v>2</v>
      </c>
      <c r="I329" s="49">
        <v>2</v>
      </c>
      <c r="J329" s="49">
        <v>2</v>
      </c>
      <c r="K329" s="49">
        <v>1</v>
      </c>
      <c r="O329" s="49">
        <v>0</v>
      </c>
      <c r="Q329" s="63">
        <v>0</v>
      </c>
      <c r="R329" s="63">
        <v>0</v>
      </c>
      <c r="T329" s="63">
        <v>3</v>
      </c>
      <c r="U329" s="63">
        <v>0</v>
      </c>
    </row>
    <row r="330" spans="1:21" ht="12">
      <c r="A330" s="39" t="s">
        <v>9</v>
      </c>
      <c r="B330" s="49">
        <f t="shared" si="37"/>
        <v>22</v>
      </c>
      <c r="F330" s="49">
        <v>2</v>
      </c>
      <c r="G330" s="49">
        <v>2</v>
      </c>
      <c r="H330" s="49">
        <v>1</v>
      </c>
      <c r="I330" s="49">
        <v>3</v>
      </c>
      <c r="J330" s="49">
        <v>2</v>
      </c>
      <c r="K330" s="49">
        <v>3</v>
      </c>
      <c r="O330" s="49">
        <v>1</v>
      </c>
      <c r="Q330" s="63">
        <v>3</v>
      </c>
      <c r="R330" s="63">
        <v>0</v>
      </c>
      <c r="T330" s="63">
        <v>3</v>
      </c>
      <c r="U330" s="63">
        <v>2</v>
      </c>
    </row>
    <row r="331" spans="1:21" ht="12">
      <c r="A331" s="39" t="s">
        <v>10</v>
      </c>
      <c r="B331" s="49">
        <f t="shared" si="37"/>
        <v>19</v>
      </c>
      <c r="G331" s="49">
        <v>5</v>
      </c>
      <c r="H331" s="49">
        <v>1</v>
      </c>
      <c r="I331" s="49">
        <v>2</v>
      </c>
      <c r="J331" s="49">
        <v>2</v>
      </c>
      <c r="K331" s="49">
        <v>2</v>
      </c>
      <c r="O331" s="49">
        <v>1</v>
      </c>
      <c r="T331" s="63">
        <v>3</v>
      </c>
      <c r="U331" s="63">
        <v>3</v>
      </c>
    </row>
    <row r="332" spans="1:20" ht="12">
      <c r="A332" s="39" t="s">
        <v>11</v>
      </c>
      <c r="B332" s="49">
        <f t="shared" si="37"/>
        <v>2</v>
      </c>
      <c r="I332" s="49">
        <v>1</v>
      </c>
      <c r="T332" s="63">
        <v>1</v>
      </c>
    </row>
    <row r="333" spans="1:11" ht="12">
      <c r="A333" s="39" t="s">
        <v>13</v>
      </c>
      <c r="B333" s="49">
        <f t="shared" si="37"/>
        <v>2</v>
      </c>
      <c r="H333" s="49">
        <v>1</v>
      </c>
      <c r="K333" s="49">
        <v>1</v>
      </c>
    </row>
    <row r="334" spans="1:20" ht="12">
      <c r="A334" s="39" t="s">
        <v>14</v>
      </c>
      <c r="B334" s="49">
        <f t="shared" si="37"/>
        <v>1</v>
      </c>
      <c r="T334" s="63">
        <v>1</v>
      </c>
    </row>
    <row r="335" spans="1:20" ht="12">
      <c r="A335" s="39" t="s">
        <v>15</v>
      </c>
      <c r="B335" s="49">
        <f t="shared" si="37"/>
        <v>5</v>
      </c>
      <c r="F335" s="49">
        <v>1</v>
      </c>
      <c r="H335" s="49">
        <v>2</v>
      </c>
      <c r="K335" s="49">
        <v>1</v>
      </c>
      <c r="T335" s="63">
        <v>1</v>
      </c>
    </row>
    <row r="336" spans="1:15" ht="12">
      <c r="A336" s="39" t="s">
        <v>58</v>
      </c>
      <c r="B336" s="49">
        <f t="shared" si="37"/>
        <v>1</v>
      </c>
      <c r="O336" s="49">
        <v>1</v>
      </c>
    </row>
    <row r="337" spans="1:21" ht="12">
      <c r="A337" s="39" t="s">
        <v>17</v>
      </c>
      <c r="B337" s="49">
        <f t="shared" si="37"/>
        <v>2</v>
      </c>
      <c r="G337" s="49">
        <v>1</v>
      </c>
      <c r="U337" s="63">
        <v>1</v>
      </c>
    </row>
    <row r="338" spans="1:6" ht="12">
      <c r="A338" s="39" t="s">
        <v>18</v>
      </c>
      <c r="B338" s="49">
        <f t="shared" si="37"/>
        <v>1</v>
      </c>
      <c r="F338" s="49">
        <v>1</v>
      </c>
    </row>
    <row r="339" spans="1:2" ht="12">
      <c r="A339" s="39" t="s">
        <v>92</v>
      </c>
      <c r="B339" s="49">
        <f t="shared" si="37"/>
        <v>0</v>
      </c>
    </row>
    <row r="340" spans="5:15" ht="12" hidden="1"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</row>
    <row r="341" spans="2:22" ht="12">
      <c r="B341" s="75" t="s">
        <v>55</v>
      </c>
      <c r="C341" s="75" t="s">
        <v>56</v>
      </c>
      <c r="D341" s="75" t="s">
        <v>57</v>
      </c>
      <c r="E341" s="72" t="str">
        <f>E326</f>
        <v>=E264</v>
      </c>
      <c r="F341" s="72" t="str">
        <f aca="true" t="shared" si="38" ref="F341:V341">F326</f>
        <v>=F264</v>
      </c>
      <c r="G341" s="72" t="str">
        <f t="shared" si="38"/>
        <v>=G264</v>
      </c>
      <c r="H341" s="72" t="str">
        <f t="shared" si="38"/>
        <v>=H264</v>
      </c>
      <c r="I341" s="72" t="str">
        <f t="shared" si="38"/>
        <v>=I264</v>
      </c>
      <c r="J341" s="72" t="str">
        <f t="shared" si="38"/>
        <v>=J264</v>
      </c>
      <c r="K341" s="72" t="str">
        <f t="shared" si="38"/>
        <v>=K264</v>
      </c>
      <c r="L341" s="72" t="str">
        <f t="shared" si="38"/>
        <v>=L264</v>
      </c>
      <c r="M341" s="72" t="str">
        <f t="shared" si="38"/>
        <v>=M264</v>
      </c>
      <c r="N341" s="72" t="str">
        <f t="shared" si="38"/>
        <v>=N264</v>
      </c>
      <c r="O341" s="72" t="str">
        <f t="shared" si="38"/>
        <v>=O264</v>
      </c>
      <c r="P341" s="72" t="str">
        <f t="shared" si="38"/>
        <v>=P264</v>
      </c>
      <c r="Q341" s="72" t="str">
        <f t="shared" si="38"/>
        <v>=Q264</v>
      </c>
      <c r="R341" s="72"/>
      <c r="S341" s="72" t="str">
        <f t="shared" si="38"/>
        <v>=R264</v>
      </c>
      <c r="T341" s="72" t="str">
        <f t="shared" si="38"/>
        <v>=S264</v>
      </c>
      <c r="U341" s="72" t="str">
        <f t="shared" si="38"/>
        <v>=T264</v>
      </c>
      <c r="V341" s="23" t="str">
        <f t="shared" si="38"/>
        <v>=U264</v>
      </c>
    </row>
    <row r="342" spans="1:26" ht="12">
      <c r="A342" s="48" t="s">
        <v>177</v>
      </c>
      <c r="B342" s="82">
        <f>(B345/B343)</f>
        <v>0.47368421052631576</v>
      </c>
      <c r="C342" s="82">
        <f>((B345+B347+2*B348+3*B349)/B343)</f>
        <v>0.8421052631578947</v>
      </c>
      <c r="D342" s="82">
        <f>((B345+B350+B351)/(B343+B350))</f>
        <v>0.5714285714285714</v>
      </c>
      <c r="E342" s="72"/>
      <c r="F342" s="72"/>
      <c r="G342" s="72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24"/>
      <c r="W342" s="27"/>
      <c r="X342" s="27"/>
      <c r="Y342" s="27"/>
      <c r="Z342" s="27"/>
    </row>
    <row r="343" spans="1:18" ht="12">
      <c r="A343" s="39" t="s">
        <v>7</v>
      </c>
      <c r="B343" s="49">
        <f aca="true" t="shared" si="39" ref="B343:B354">SUM(E343:Z343)</f>
        <v>19</v>
      </c>
      <c r="I343" s="49">
        <v>3</v>
      </c>
      <c r="J343" s="49">
        <v>3</v>
      </c>
      <c r="K343" s="49">
        <v>1</v>
      </c>
      <c r="N343" s="49">
        <v>3</v>
      </c>
      <c r="P343" s="63">
        <v>4</v>
      </c>
      <c r="Q343" s="63">
        <v>4</v>
      </c>
      <c r="R343" s="63">
        <v>1</v>
      </c>
    </row>
    <row r="344" spans="1:18" ht="12">
      <c r="A344" s="39" t="s">
        <v>8</v>
      </c>
      <c r="B344" s="49">
        <f t="shared" si="39"/>
        <v>13</v>
      </c>
      <c r="I344" s="49">
        <v>2</v>
      </c>
      <c r="J344" s="49">
        <v>2</v>
      </c>
      <c r="K344" s="49">
        <v>4</v>
      </c>
      <c r="N344" s="49">
        <v>1</v>
      </c>
      <c r="P344" s="63">
        <v>2</v>
      </c>
      <c r="Q344" s="63">
        <v>2</v>
      </c>
      <c r="R344" s="63">
        <v>0</v>
      </c>
    </row>
    <row r="345" spans="1:18" ht="12">
      <c r="A345" s="39" t="s">
        <v>9</v>
      </c>
      <c r="B345" s="49">
        <f t="shared" si="39"/>
        <v>9</v>
      </c>
      <c r="I345" s="49">
        <v>1</v>
      </c>
      <c r="J345" s="49">
        <v>1</v>
      </c>
      <c r="K345" s="49">
        <v>1</v>
      </c>
      <c r="N345" s="49">
        <v>2</v>
      </c>
      <c r="P345" s="63">
        <v>2</v>
      </c>
      <c r="Q345" s="63">
        <v>2</v>
      </c>
      <c r="R345" s="63">
        <v>0</v>
      </c>
    </row>
    <row r="346" spans="1:17" ht="12">
      <c r="A346" s="39" t="s">
        <v>10</v>
      </c>
      <c r="B346" s="49">
        <f t="shared" si="39"/>
        <v>9</v>
      </c>
      <c r="I346" s="49">
        <v>1</v>
      </c>
      <c r="K346" s="49">
        <v>1</v>
      </c>
      <c r="N346" s="49">
        <v>2</v>
      </c>
      <c r="P346" s="63">
        <v>1</v>
      </c>
      <c r="Q346" s="63">
        <v>4</v>
      </c>
    </row>
    <row r="347" spans="1:17" ht="12">
      <c r="A347" s="39" t="s">
        <v>11</v>
      </c>
      <c r="B347" s="49">
        <f t="shared" si="39"/>
        <v>5</v>
      </c>
      <c r="I347" s="49">
        <v>1</v>
      </c>
      <c r="J347" s="49">
        <v>1</v>
      </c>
      <c r="K347" s="49">
        <v>1</v>
      </c>
      <c r="P347" s="63">
        <v>1</v>
      </c>
      <c r="Q347" s="63">
        <v>1</v>
      </c>
    </row>
    <row r="348" spans="1:17" ht="12">
      <c r="A348" s="39" t="s">
        <v>13</v>
      </c>
      <c r="B348" s="49">
        <f t="shared" si="39"/>
        <v>1</v>
      </c>
      <c r="Q348" s="63">
        <v>1</v>
      </c>
    </row>
    <row r="349" spans="1:2" ht="12">
      <c r="A349" s="39" t="s">
        <v>14</v>
      </c>
      <c r="B349" s="49">
        <f t="shared" si="39"/>
        <v>0</v>
      </c>
    </row>
    <row r="350" spans="1:16" ht="12">
      <c r="A350" s="39" t="s">
        <v>15</v>
      </c>
      <c r="B350" s="49">
        <f t="shared" si="39"/>
        <v>2</v>
      </c>
      <c r="J350" s="49">
        <v>1</v>
      </c>
      <c r="P350" s="63">
        <v>1</v>
      </c>
    </row>
    <row r="351" spans="1:9" ht="12">
      <c r="A351" s="39" t="s">
        <v>58</v>
      </c>
      <c r="B351" s="49">
        <f t="shared" si="39"/>
        <v>1</v>
      </c>
      <c r="I351" s="49">
        <v>1</v>
      </c>
    </row>
    <row r="352" spans="1:14" ht="12">
      <c r="A352" s="39" t="s">
        <v>17</v>
      </c>
      <c r="B352" s="49">
        <f t="shared" si="39"/>
        <v>1</v>
      </c>
      <c r="N352" s="49">
        <v>1</v>
      </c>
    </row>
    <row r="353" spans="1:10" ht="12">
      <c r="A353" s="39" t="s">
        <v>18</v>
      </c>
      <c r="B353" s="49">
        <f t="shared" si="39"/>
        <v>1</v>
      </c>
      <c r="J353" s="49">
        <v>1</v>
      </c>
    </row>
    <row r="354" spans="1:2" ht="12">
      <c r="A354" s="39" t="s">
        <v>92</v>
      </c>
      <c r="B354" s="49">
        <f t="shared" si="39"/>
        <v>0</v>
      </c>
    </row>
    <row r="355" spans="5:15" ht="3" customHeight="1"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</row>
    <row r="356" spans="1:22" ht="12">
      <c r="A356" s="47"/>
      <c r="B356" s="75" t="s">
        <v>55</v>
      </c>
      <c r="C356" s="75" t="s">
        <v>56</v>
      </c>
      <c r="D356" s="75" t="s">
        <v>57</v>
      </c>
      <c r="E356" s="72" t="str">
        <f>E341</f>
        <v>=E264</v>
      </c>
      <c r="F356" s="72" t="str">
        <f aca="true" t="shared" si="40" ref="F356:V356">F341</f>
        <v>=F264</v>
      </c>
      <c r="G356" s="72" t="str">
        <f t="shared" si="40"/>
        <v>=G264</v>
      </c>
      <c r="H356" s="72" t="str">
        <f t="shared" si="40"/>
        <v>=H264</v>
      </c>
      <c r="I356" s="72" t="str">
        <f t="shared" si="40"/>
        <v>=I264</v>
      </c>
      <c r="J356" s="72" t="str">
        <f t="shared" si="40"/>
        <v>=J264</v>
      </c>
      <c r="K356" s="72" t="str">
        <f t="shared" si="40"/>
        <v>=K264</v>
      </c>
      <c r="L356" s="72" t="str">
        <f t="shared" si="40"/>
        <v>=L264</v>
      </c>
      <c r="M356" s="72" t="str">
        <f t="shared" si="40"/>
        <v>=M264</v>
      </c>
      <c r="N356" s="72" t="str">
        <f t="shared" si="40"/>
        <v>=N264</v>
      </c>
      <c r="O356" s="72" t="str">
        <f t="shared" si="40"/>
        <v>=O264</v>
      </c>
      <c r="P356" s="72" t="str">
        <f t="shared" si="40"/>
        <v>=P264</v>
      </c>
      <c r="Q356" s="72" t="str">
        <f t="shared" si="40"/>
        <v>=Q264</v>
      </c>
      <c r="R356" s="72"/>
      <c r="S356" s="72" t="str">
        <f t="shared" si="40"/>
        <v>=R264</v>
      </c>
      <c r="T356" s="72" t="str">
        <f t="shared" si="40"/>
        <v>=S264</v>
      </c>
      <c r="U356" s="72" t="str">
        <f t="shared" si="40"/>
        <v>=T264</v>
      </c>
      <c r="V356" s="23" t="str">
        <f t="shared" si="40"/>
        <v>=U264</v>
      </c>
    </row>
    <row r="357" spans="1:26" ht="12">
      <c r="A357" s="47" t="s">
        <v>82</v>
      </c>
      <c r="B357" s="82">
        <f>(B360/B358)</f>
        <v>0.6101694915254238</v>
      </c>
      <c r="C357" s="82">
        <f>((B360+B362+2*B363+3*B364)/B358)</f>
        <v>0.9322033898305084</v>
      </c>
      <c r="D357" s="82">
        <f>((B360+B365+B366)/(B358+B365))</f>
        <v>0.6610169491525424</v>
      </c>
      <c r="E357" s="72"/>
      <c r="F357" s="72"/>
      <c r="G357" s="72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24"/>
      <c r="W357" s="27"/>
      <c r="X357" s="27"/>
      <c r="Y357" s="27"/>
      <c r="Z357" s="27"/>
    </row>
    <row r="358" spans="1:21" ht="12">
      <c r="A358" s="39" t="s">
        <v>7</v>
      </c>
      <c r="B358" s="49">
        <f aca="true" t="shared" si="41" ref="B358:B369">SUM(E358:Z358)</f>
        <v>59</v>
      </c>
      <c r="E358" s="49">
        <v>6</v>
      </c>
      <c r="F358" s="75">
        <v>5</v>
      </c>
      <c r="G358" s="75">
        <v>4</v>
      </c>
      <c r="H358" s="49">
        <v>5</v>
      </c>
      <c r="I358" s="49">
        <v>3</v>
      </c>
      <c r="J358" s="49">
        <v>4</v>
      </c>
      <c r="K358" s="49">
        <v>4</v>
      </c>
      <c r="L358" s="49">
        <v>4</v>
      </c>
      <c r="M358" s="49">
        <v>5</v>
      </c>
      <c r="O358" s="49">
        <v>5</v>
      </c>
      <c r="P358" s="63">
        <v>5</v>
      </c>
      <c r="R358" s="63">
        <v>1</v>
      </c>
      <c r="T358" s="63">
        <v>4</v>
      </c>
      <c r="U358" s="63">
        <v>4</v>
      </c>
    </row>
    <row r="359" spans="1:21" ht="12">
      <c r="A359" s="39" t="s">
        <v>8</v>
      </c>
      <c r="B359" s="49">
        <f t="shared" si="41"/>
        <v>31</v>
      </c>
      <c r="E359" s="49">
        <v>3</v>
      </c>
      <c r="F359" s="75">
        <v>2</v>
      </c>
      <c r="G359" s="75">
        <v>4</v>
      </c>
      <c r="H359" s="49">
        <v>3</v>
      </c>
      <c r="I359" s="49">
        <v>2</v>
      </c>
      <c r="J359" s="49">
        <v>2</v>
      </c>
      <c r="K359" s="49">
        <v>0</v>
      </c>
      <c r="L359" s="49">
        <v>3</v>
      </c>
      <c r="M359" s="49">
        <v>2</v>
      </c>
      <c r="O359" s="49">
        <v>2</v>
      </c>
      <c r="P359" s="63">
        <v>3</v>
      </c>
      <c r="R359" s="63">
        <v>0</v>
      </c>
      <c r="T359" s="63">
        <v>3</v>
      </c>
      <c r="U359" s="63">
        <v>2</v>
      </c>
    </row>
    <row r="360" spans="1:21" ht="12">
      <c r="A360" s="39" t="s">
        <v>9</v>
      </c>
      <c r="B360" s="49">
        <f t="shared" si="41"/>
        <v>36</v>
      </c>
      <c r="E360" s="49">
        <v>4</v>
      </c>
      <c r="F360" s="75">
        <v>3</v>
      </c>
      <c r="G360" s="75">
        <v>3</v>
      </c>
      <c r="H360" s="49">
        <v>4</v>
      </c>
      <c r="I360" s="49">
        <v>3</v>
      </c>
      <c r="J360" s="49">
        <v>2</v>
      </c>
      <c r="K360" s="49">
        <v>0</v>
      </c>
      <c r="L360" s="49">
        <v>3</v>
      </c>
      <c r="M360" s="49">
        <v>2</v>
      </c>
      <c r="O360" s="49">
        <v>2</v>
      </c>
      <c r="P360" s="63">
        <v>4</v>
      </c>
      <c r="R360" s="63">
        <v>0</v>
      </c>
      <c r="T360" s="63">
        <v>4</v>
      </c>
      <c r="U360" s="63">
        <v>2</v>
      </c>
    </row>
    <row r="361" spans="1:21" ht="12">
      <c r="A361" s="39" t="s">
        <v>10</v>
      </c>
      <c r="B361" s="49">
        <f t="shared" si="41"/>
        <v>27</v>
      </c>
      <c r="E361" s="49">
        <v>1</v>
      </c>
      <c r="F361" s="75">
        <v>3</v>
      </c>
      <c r="G361" s="75">
        <v>3</v>
      </c>
      <c r="H361" s="49">
        <v>2</v>
      </c>
      <c r="I361" s="49">
        <v>2</v>
      </c>
      <c r="J361" s="49">
        <v>3</v>
      </c>
      <c r="L361" s="49">
        <v>2</v>
      </c>
      <c r="M361" s="49">
        <v>3</v>
      </c>
      <c r="O361" s="49">
        <v>1</v>
      </c>
      <c r="P361" s="63">
        <v>2</v>
      </c>
      <c r="T361" s="63">
        <v>3</v>
      </c>
      <c r="U361" s="63">
        <v>2</v>
      </c>
    </row>
    <row r="362" spans="1:16" ht="12">
      <c r="A362" s="39" t="s">
        <v>11</v>
      </c>
      <c r="B362" s="49">
        <f t="shared" si="41"/>
        <v>4</v>
      </c>
      <c r="F362" s="75"/>
      <c r="G362" s="75"/>
      <c r="J362" s="49">
        <v>1</v>
      </c>
      <c r="L362" s="49">
        <v>1</v>
      </c>
      <c r="P362" s="63">
        <v>2</v>
      </c>
    </row>
    <row r="363" spans="1:9" ht="12">
      <c r="A363" s="39" t="s">
        <v>13</v>
      </c>
      <c r="B363" s="49">
        <f t="shared" si="41"/>
        <v>3</v>
      </c>
      <c r="E363" s="75"/>
      <c r="F363" s="75">
        <v>1</v>
      </c>
      <c r="G363" s="75"/>
      <c r="H363" s="49">
        <v>1</v>
      </c>
      <c r="I363" s="49">
        <v>1</v>
      </c>
    </row>
    <row r="364" spans="1:12" ht="12">
      <c r="A364" s="39" t="s">
        <v>14</v>
      </c>
      <c r="B364" s="49">
        <f t="shared" si="41"/>
        <v>3</v>
      </c>
      <c r="E364" s="75"/>
      <c r="F364" s="75"/>
      <c r="G364" s="75"/>
      <c r="I364" s="49">
        <v>1</v>
      </c>
      <c r="J364" s="49">
        <v>1</v>
      </c>
      <c r="L364" s="49">
        <v>1</v>
      </c>
    </row>
    <row r="365" spans="1:7" ht="12">
      <c r="A365" s="39" t="s">
        <v>15</v>
      </c>
      <c r="B365" s="49">
        <f t="shared" si="41"/>
        <v>0</v>
      </c>
      <c r="E365" s="75"/>
      <c r="F365" s="75"/>
      <c r="G365" s="75"/>
    </row>
    <row r="366" spans="1:21" ht="12">
      <c r="A366" s="39" t="s">
        <v>58</v>
      </c>
      <c r="B366" s="49">
        <f t="shared" si="41"/>
        <v>3</v>
      </c>
      <c r="E366" s="75"/>
      <c r="F366" s="75"/>
      <c r="G366" s="75"/>
      <c r="O366" s="49">
        <v>1</v>
      </c>
      <c r="P366" s="63">
        <v>1</v>
      </c>
      <c r="U366" s="63">
        <v>1</v>
      </c>
    </row>
    <row r="367" spans="1:11" ht="12">
      <c r="A367" s="39" t="s">
        <v>17</v>
      </c>
      <c r="B367" s="49">
        <f t="shared" si="41"/>
        <v>1</v>
      </c>
      <c r="E367" s="75"/>
      <c r="F367" s="75"/>
      <c r="G367" s="75"/>
      <c r="K367" s="49">
        <v>1</v>
      </c>
    </row>
    <row r="368" spans="1:7" ht="12">
      <c r="A368" s="39" t="s">
        <v>18</v>
      </c>
      <c r="B368" s="49">
        <f t="shared" si="41"/>
        <v>1</v>
      </c>
      <c r="G368" s="49">
        <v>1</v>
      </c>
    </row>
    <row r="369" spans="1:5" ht="12">
      <c r="A369" s="39" t="s">
        <v>92</v>
      </c>
      <c r="B369" s="49">
        <f t="shared" si="41"/>
        <v>1</v>
      </c>
      <c r="E369" s="49">
        <v>1</v>
      </c>
    </row>
    <row r="370" spans="5:15" ht="12" hidden="1"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</row>
    <row r="371" spans="2:22" ht="12">
      <c r="B371" s="75" t="s">
        <v>55</v>
      </c>
      <c r="C371" s="75" t="s">
        <v>56</v>
      </c>
      <c r="D371" s="75" t="s">
        <v>57</v>
      </c>
      <c r="E371" s="72" t="str">
        <f>E356</f>
        <v>=E264</v>
      </c>
      <c r="F371" s="72" t="str">
        <f aca="true" t="shared" si="42" ref="F371:V371">F356</f>
        <v>=F264</v>
      </c>
      <c r="G371" s="72" t="str">
        <f t="shared" si="42"/>
        <v>=G264</v>
      </c>
      <c r="H371" s="72" t="str">
        <f t="shared" si="42"/>
        <v>=H264</v>
      </c>
      <c r="I371" s="72" t="str">
        <f t="shared" si="42"/>
        <v>=I264</v>
      </c>
      <c r="J371" s="72" t="str">
        <f t="shared" si="42"/>
        <v>=J264</v>
      </c>
      <c r="K371" s="72" t="str">
        <f t="shared" si="42"/>
        <v>=K264</v>
      </c>
      <c r="L371" s="72" t="str">
        <f t="shared" si="42"/>
        <v>=L264</v>
      </c>
      <c r="M371" s="72" t="str">
        <f t="shared" si="42"/>
        <v>=M264</v>
      </c>
      <c r="N371" s="72" t="str">
        <f t="shared" si="42"/>
        <v>=N264</v>
      </c>
      <c r="O371" s="72" t="str">
        <f t="shared" si="42"/>
        <v>=O264</v>
      </c>
      <c r="P371" s="72" t="str">
        <f t="shared" si="42"/>
        <v>=P264</v>
      </c>
      <c r="Q371" s="72" t="str">
        <f t="shared" si="42"/>
        <v>=Q264</v>
      </c>
      <c r="R371" s="72"/>
      <c r="S371" s="72" t="str">
        <f t="shared" si="42"/>
        <v>=R264</v>
      </c>
      <c r="T371" s="72" t="str">
        <f t="shared" si="42"/>
        <v>=S264</v>
      </c>
      <c r="U371" s="72" t="str">
        <f t="shared" si="42"/>
        <v>=T264</v>
      </c>
      <c r="V371" s="23" t="str">
        <f t="shared" si="42"/>
        <v>=U264</v>
      </c>
    </row>
    <row r="372" spans="1:26" ht="12">
      <c r="A372" s="47" t="s">
        <v>168</v>
      </c>
      <c r="B372" s="82" t="e">
        <f>(B375/B373)</f>
        <v>#DIV/0!</v>
      </c>
      <c r="C372" s="82" t="e">
        <f>((B375+B377+2*B378+3*B379)/B373)</f>
        <v>#DIV/0!</v>
      </c>
      <c r="D372" s="82" t="e">
        <f>((B375+B380+B381)/(B373+B380))</f>
        <v>#DIV/0!</v>
      </c>
      <c r="E372" s="72"/>
      <c r="F372" s="72"/>
      <c r="G372" s="72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24"/>
      <c r="W372" s="27"/>
      <c r="X372" s="27"/>
      <c r="Y372" s="27"/>
      <c r="Z372" s="27"/>
    </row>
    <row r="373" spans="1:2" ht="12">
      <c r="A373" s="39" t="s">
        <v>7</v>
      </c>
      <c r="B373" s="49">
        <f aca="true" t="shared" si="43" ref="B373:B384">SUM(E373:Z373)</f>
        <v>0</v>
      </c>
    </row>
    <row r="374" spans="1:2" ht="12">
      <c r="A374" s="39" t="s">
        <v>8</v>
      </c>
      <c r="B374" s="49">
        <f t="shared" si="43"/>
        <v>0</v>
      </c>
    </row>
    <row r="375" spans="1:2" ht="12">
      <c r="A375" s="39" t="s">
        <v>9</v>
      </c>
      <c r="B375" s="49">
        <f t="shared" si="43"/>
        <v>0</v>
      </c>
    </row>
    <row r="376" spans="1:2" ht="12">
      <c r="A376" s="39" t="s">
        <v>10</v>
      </c>
      <c r="B376" s="49">
        <f t="shared" si="43"/>
        <v>0</v>
      </c>
    </row>
    <row r="377" spans="1:2" ht="12">
      <c r="A377" s="39" t="s">
        <v>11</v>
      </c>
      <c r="B377" s="49">
        <f t="shared" si="43"/>
        <v>0</v>
      </c>
    </row>
    <row r="378" spans="1:2" ht="12">
      <c r="A378" s="39" t="s">
        <v>13</v>
      </c>
      <c r="B378" s="49">
        <f t="shared" si="43"/>
        <v>0</v>
      </c>
    </row>
    <row r="379" spans="1:2" ht="12">
      <c r="A379" s="39" t="s">
        <v>14</v>
      </c>
      <c r="B379" s="49">
        <f t="shared" si="43"/>
        <v>0</v>
      </c>
    </row>
    <row r="380" spans="1:2" ht="12">
      <c r="A380" s="39" t="s">
        <v>15</v>
      </c>
      <c r="B380" s="49">
        <f t="shared" si="43"/>
        <v>0</v>
      </c>
    </row>
    <row r="381" spans="1:2" ht="12">
      <c r="A381" s="39" t="s">
        <v>58</v>
      </c>
      <c r="B381" s="49">
        <f t="shared" si="43"/>
        <v>0</v>
      </c>
    </row>
    <row r="382" spans="1:2" ht="12">
      <c r="A382" s="39" t="s">
        <v>17</v>
      </c>
      <c r="B382" s="49">
        <f t="shared" si="43"/>
        <v>0</v>
      </c>
    </row>
    <row r="383" spans="1:2" ht="12">
      <c r="A383" s="39" t="s">
        <v>18</v>
      </c>
      <c r="B383" s="49">
        <f t="shared" si="43"/>
        <v>0</v>
      </c>
    </row>
    <row r="384" spans="1:2" ht="12">
      <c r="A384" s="39" t="s">
        <v>92</v>
      </c>
      <c r="B384" s="49">
        <f t="shared" si="43"/>
        <v>0</v>
      </c>
    </row>
    <row r="385" spans="5:15" ht="12" hidden="1"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</row>
    <row r="386" spans="2:22" ht="12">
      <c r="B386" s="75" t="s">
        <v>55</v>
      </c>
      <c r="C386" s="75" t="s">
        <v>56</v>
      </c>
      <c r="D386" s="75" t="s">
        <v>57</v>
      </c>
      <c r="E386" s="72" t="str">
        <f>E371</f>
        <v>=E264</v>
      </c>
      <c r="F386" s="72" t="str">
        <f aca="true" t="shared" si="44" ref="F386:V386">F371</f>
        <v>=F264</v>
      </c>
      <c r="G386" s="72" t="str">
        <f t="shared" si="44"/>
        <v>=G264</v>
      </c>
      <c r="H386" s="72" t="str">
        <f t="shared" si="44"/>
        <v>=H264</v>
      </c>
      <c r="I386" s="72" t="str">
        <f t="shared" si="44"/>
        <v>=I264</v>
      </c>
      <c r="J386" s="72" t="str">
        <f t="shared" si="44"/>
        <v>=J264</v>
      </c>
      <c r="K386" s="72" t="str">
        <f t="shared" si="44"/>
        <v>=K264</v>
      </c>
      <c r="L386" s="72" t="str">
        <f t="shared" si="44"/>
        <v>=L264</v>
      </c>
      <c r="M386" s="72" t="str">
        <f t="shared" si="44"/>
        <v>=M264</v>
      </c>
      <c r="N386" s="72" t="str">
        <f t="shared" si="44"/>
        <v>=N264</v>
      </c>
      <c r="O386" s="72" t="str">
        <f t="shared" si="44"/>
        <v>=O264</v>
      </c>
      <c r="P386" s="72" t="str">
        <f t="shared" si="44"/>
        <v>=P264</v>
      </c>
      <c r="Q386" s="72" t="str">
        <f t="shared" si="44"/>
        <v>=Q264</v>
      </c>
      <c r="R386" s="72"/>
      <c r="S386" s="72" t="str">
        <f t="shared" si="44"/>
        <v>=R264</v>
      </c>
      <c r="T386" s="72" t="str">
        <f t="shared" si="44"/>
        <v>=S264</v>
      </c>
      <c r="U386" s="72" t="str">
        <f t="shared" si="44"/>
        <v>=T264</v>
      </c>
      <c r="V386" s="23" t="str">
        <f t="shared" si="44"/>
        <v>=U264</v>
      </c>
    </row>
    <row r="387" spans="1:26" ht="12">
      <c r="A387" s="48"/>
      <c r="B387" s="82" t="e">
        <f>(B390/B388)</f>
        <v>#DIV/0!</v>
      </c>
      <c r="C387" s="82" t="e">
        <f>((B390+B392+2*B393+3*B394)/B388)</f>
        <v>#DIV/0!</v>
      </c>
      <c r="D387" s="82" t="e">
        <f>((B390+B395+B396)/(B388+B395))</f>
        <v>#DIV/0!</v>
      </c>
      <c r="E387" s="72"/>
      <c r="F387" s="72"/>
      <c r="G387" s="72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24"/>
      <c r="W387" s="27"/>
      <c r="X387" s="27"/>
      <c r="Y387" s="27"/>
      <c r="Z387" s="27"/>
    </row>
    <row r="388" spans="1:2" ht="12">
      <c r="A388" s="39" t="s">
        <v>7</v>
      </c>
      <c r="B388" s="49">
        <f aca="true" t="shared" si="45" ref="B388:B399">SUM(E388:Z388)</f>
        <v>0</v>
      </c>
    </row>
    <row r="389" spans="1:2" ht="12">
      <c r="A389" s="39" t="s">
        <v>8</v>
      </c>
      <c r="B389" s="49">
        <f t="shared" si="45"/>
        <v>0</v>
      </c>
    </row>
    <row r="390" spans="1:2" ht="12">
      <c r="A390" s="39" t="s">
        <v>9</v>
      </c>
      <c r="B390" s="49">
        <f t="shared" si="45"/>
        <v>0</v>
      </c>
    </row>
    <row r="391" spans="1:2" ht="12">
      <c r="A391" s="39" t="s">
        <v>10</v>
      </c>
      <c r="B391" s="49">
        <f t="shared" si="45"/>
        <v>0</v>
      </c>
    </row>
    <row r="392" spans="1:2" ht="12">
      <c r="A392" s="39" t="s">
        <v>11</v>
      </c>
      <c r="B392" s="49">
        <f t="shared" si="45"/>
        <v>0</v>
      </c>
    </row>
    <row r="393" spans="1:2" ht="12">
      <c r="A393" s="39" t="s">
        <v>13</v>
      </c>
      <c r="B393" s="49">
        <f t="shared" si="45"/>
        <v>0</v>
      </c>
    </row>
    <row r="394" spans="1:2" ht="12">
      <c r="A394" s="39" t="s">
        <v>14</v>
      </c>
      <c r="B394" s="49">
        <f t="shared" si="45"/>
        <v>0</v>
      </c>
    </row>
    <row r="395" spans="1:2" ht="12">
      <c r="A395" s="39" t="s">
        <v>15</v>
      </c>
      <c r="B395" s="49">
        <f t="shared" si="45"/>
        <v>0</v>
      </c>
    </row>
    <row r="396" spans="1:2" ht="12">
      <c r="A396" s="39" t="s">
        <v>58</v>
      </c>
      <c r="B396" s="49">
        <f t="shared" si="45"/>
        <v>0</v>
      </c>
    </row>
    <row r="397" spans="1:2" ht="12">
      <c r="A397" s="39" t="s">
        <v>17</v>
      </c>
      <c r="B397" s="49">
        <f t="shared" si="45"/>
        <v>0</v>
      </c>
    </row>
    <row r="398" spans="1:2" ht="12">
      <c r="A398" s="39" t="s">
        <v>18</v>
      </c>
      <c r="B398" s="49">
        <f t="shared" si="45"/>
        <v>0</v>
      </c>
    </row>
    <row r="399" spans="1:2" ht="12">
      <c r="A399" s="39" t="s">
        <v>92</v>
      </c>
      <c r="B399" s="49">
        <f t="shared" si="45"/>
        <v>0</v>
      </c>
    </row>
    <row r="400" ht="7.5" customHeight="1" hidden="1"/>
    <row r="401" spans="1:256" s="11" customFormat="1" ht="15" hidden="1">
      <c r="A401" s="50"/>
      <c r="B401" s="41"/>
      <c r="C401" s="49"/>
      <c r="D401" s="84"/>
      <c r="E401" s="75"/>
      <c r="F401" s="75"/>
      <c r="G401" s="75"/>
      <c r="H401" s="75"/>
      <c r="I401" s="75"/>
      <c r="J401" s="75"/>
      <c r="K401" s="80"/>
      <c r="L401" s="75"/>
      <c r="M401" s="51"/>
      <c r="N401" s="80"/>
      <c r="O401" s="75"/>
      <c r="P401" s="79"/>
      <c r="Q401" s="63"/>
      <c r="R401" s="63"/>
      <c r="S401" s="63"/>
      <c r="T401" s="63"/>
      <c r="U401" s="63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/>
      <c r="IE401" s="6"/>
      <c r="IF401" s="6"/>
      <c r="IG401" s="6"/>
      <c r="IH401" s="6"/>
      <c r="II401" s="6"/>
      <c r="IJ401" s="6"/>
      <c r="IK401" s="6"/>
      <c r="IL401" s="6"/>
      <c r="IM401" s="6"/>
      <c r="IN401" s="6"/>
      <c r="IO401" s="6"/>
      <c r="IP401" s="6"/>
      <c r="IQ401" s="6"/>
      <c r="IR401" s="6"/>
      <c r="IS401" s="6"/>
      <c r="IT401" s="6"/>
      <c r="IU401" s="6"/>
      <c r="IV401" s="6"/>
    </row>
    <row r="402" spans="1:256" s="11" customFormat="1" ht="24.75" customHeight="1" hidden="1">
      <c r="A402" s="6"/>
      <c r="B402" s="44"/>
      <c r="C402" s="41"/>
      <c r="D402" s="49"/>
      <c r="E402" s="41"/>
      <c r="F402" s="41"/>
      <c r="G402" s="44"/>
      <c r="H402" s="44"/>
      <c r="I402" s="44"/>
      <c r="J402" s="41"/>
      <c r="K402" s="54"/>
      <c r="L402" s="41"/>
      <c r="M402" s="41"/>
      <c r="N402" s="41"/>
      <c r="O402" s="41"/>
      <c r="P402" s="79"/>
      <c r="Q402" s="63"/>
      <c r="R402" s="63"/>
      <c r="S402" s="63"/>
      <c r="T402" s="63"/>
      <c r="U402" s="63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/>
      <c r="IE402" s="6"/>
      <c r="IF402" s="6"/>
      <c r="IG402" s="6"/>
      <c r="IH402" s="6"/>
      <c r="II402" s="6"/>
      <c r="IJ402" s="6"/>
      <c r="IK402" s="6"/>
      <c r="IL402" s="6"/>
      <c r="IM402" s="6"/>
      <c r="IN402" s="6"/>
      <c r="IO402" s="6"/>
      <c r="IP402" s="6"/>
      <c r="IQ402" s="6"/>
      <c r="IR402" s="6"/>
      <c r="IS402" s="6"/>
      <c r="IT402" s="6"/>
      <c r="IU402" s="6"/>
      <c r="IV402" s="6"/>
    </row>
    <row r="403" spans="1:16" ht="16.5" customHeight="1" hidden="1">
      <c r="A403" s="34"/>
      <c r="B403" s="41"/>
      <c r="C403" s="78"/>
      <c r="E403" s="41"/>
      <c r="F403" s="41"/>
      <c r="G403" s="44"/>
      <c r="H403" s="41"/>
      <c r="I403" s="44"/>
      <c r="J403" s="41"/>
      <c r="K403" s="44"/>
      <c r="L403" s="41"/>
      <c r="M403" s="42"/>
      <c r="N403" s="41"/>
      <c r="O403" s="41"/>
      <c r="P403" s="79"/>
    </row>
    <row r="404" spans="1:16" ht="16.5" customHeight="1" hidden="1">
      <c r="A404"/>
      <c r="B404" s="41"/>
      <c r="C404" s="41"/>
      <c r="E404" s="41"/>
      <c r="F404" s="44"/>
      <c r="G404" s="44"/>
      <c r="H404" s="41"/>
      <c r="I404" s="41"/>
      <c r="J404" s="41"/>
      <c r="K404" s="41"/>
      <c r="L404" s="41"/>
      <c r="M404" s="42"/>
      <c r="N404" s="41"/>
      <c r="O404" s="41"/>
      <c r="P404" s="79"/>
    </row>
    <row r="405" spans="2:16" ht="15.75" customHeight="1" hidden="1">
      <c r="B405" s="41"/>
      <c r="C405" s="41"/>
      <c r="E405" s="41"/>
      <c r="F405" s="41"/>
      <c r="G405" s="44"/>
      <c r="H405" s="42"/>
      <c r="I405" s="44"/>
      <c r="J405" s="41"/>
      <c r="K405" s="41"/>
      <c r="L405" s="41"/>
      <c r="M405" s="42"/>
      <c r="N405" s="41"/>
      <c r="O405" s="41"/>
      <c r="P405" s="79"/>
    </row>
    <row r="406" spans="2:13" ht="15" customHeight="1" hidden="1">
      <c r="B406" s="41"/>
      <c r="C406" s="41"/>
      <c r="E406" s="42"/>
      <c r="F406" s="42"/>
      <c r="G406" s="42"/>
      <c r="H406" s="42"/>
      <c r="I406" s="42"/>
      <c r="J406" s="42"/>
      <c r="K406" s="42"/>
      <c r="L406" s="41"/>
      <c r="M406" s="42"/>
    </row>
    <row r="407" spans="2:13" ht="18.75" customHeight="1">
      <c r="B407" s="85"/>
      <c r="C407" s="42"/>
      <c r="E407" s="42"/>
      <c r="F407" s="42"/>
      <c r="G407" s="42"/>
      <c r="H407" s="44"/>
      <c r="I407" s="44"/>
      <c r="J407" s="42"/>
      <c r="K407" s="42"/>
      <c r="L407" s="42"/>
      <c r="M407" s="52"/>
    </row>
    <row r="412" spans="1:16" ht="24.75">
      <c r="A412" s="53"/>
      <c r="B412" s="54"/>
      <c r="C412" s="41"/>
      <c r="E412" s="41"/>
      <c r="F412" s="41"/>
      <c r="G412" s="41"/>
      <c r="H412" s="41"/>
      <c r="I412" s="41"/>
      <c r="J412" s="41"/>
      <c r="K412" s="41"/>
      <c r="L412" s="41"/>
      <c r="M412" s="42"/>
      <c r="N412" s="41"/>
      <c r="O412" s="41"/>
      <c r="P412" s="79"/>
    </row>
    <row r="413" spans="2:16" ht="6" customHeight="1">
      <c r="B413" s="42"/>
      <c r="C413" s="42"/>
      <c r="E413" s="41"/>
      <c r="F413" s="41"/>
      <c r="G413" s="41"/>
      <c r="H413" s="54"/>
      <c r="I413" s="44"/>
      <c r="J413" s="41"/>
      <c r="K413" s="41"/>
      <c r="L413" s="41"/>
      <c r="M413" s="41"/>
      <c r="N413" s="41"/>
      <c r="O413" s="41"/>
      <c r="P413" s="79"/>
    </row>
    <row r="414" ht="12" hidden="1"/>
    <row r="415" ht="12" hidden="1"/>
    <row r="416" spans="1:16" ht="24" customHeight="1">
      <c r="A416"/>
      <c r="B416" s="79"/>
      <c r="E416" s="75"/>
      <c r="F416" s="75"/>
      <c r="G416" s="75"/>
      <c r="H416" s="75"/>
      <c r="I416" s="75"/>
      <c r="J416" s="75"/>
      <c r="K416" s="80"/>
      <c r="L416" s="75"/>
      <c r="M416" s="51"/>
      <c r="N416" s="80"/>
      <c r="O416" s="75"/>
      <c r="P416" s="79"/>
    </row>
    <row r="417" spans="2:16" ht="21.75" customHeight="1">
      <c r="B417" s="44"/>
      <c r="C417" s="74"/>
      <c r="E417" s="41"/>
      <c r="F417" s="41"/>
      <c r="G417" s="54"/>
      <c r="H417" s="54"/>
      <c r="I417" s="41"/>
      <c r="J417" s="54"/>
      <c r="K417" s="54"/>
      <c r="L417" s="41"/>
      <c r="M417" s="41"/>
      <c r="N417" s="41"/>
      <c r="O417" s="41"/>
      <c r="P417" s="79"/>
    </row>
    <row r="418" spans="1:16" ht="22.5" customHeight="1">
      <c r="A418"/>
      <c r="B418" s="41"/>
      <c r="C418" s="78"/>
      <c r="E418" s="41"/>
      <c r="F418" s="41"/>
      <c r="G418" s="54"/>
      <c r="H418" s="44"/>
      <c r="I418" s="54"/>
      <c r="J418" s="41"/>
      <c r="K418" s="44"/>
      <c r="L418" s="41"/>
      <c r="M418" s="41"/>
      <c r="N418" s="41"/>
      <c r="O418" s="41"/>
      <c r="P418" s="79"/>
    </row>
    <row r="419" spans="1:16" ht="18" customHeight="1">
      <c r="A419" s="34"/>
      <c r="B419" s="42"/>
      <c r="C419" s="42"/>
      <c r="E419" s="41"/>
      <c r="F419" s="54"/>
      <c r="G419" s="44"/>
      <c r="H419" s="42"/>
      <c r="I419" s="41"/>
      <c r="J419" s="41"/>
      <c r="K419" s="44"/>
      <c r="L419" s="44"/>
      <c r="M419" s="42"/>
      <c r="N419" s="41"/>
      <c r="O419" s="41"/>
      <c r="P419" s="79"/>
    </row>
    <row r="420" spans="1:16" ht="15" customHeight="1">
      <c r="A420" s="34"/>
      <c r="B420" s="42"/>
      <c r="C420" s="42"/>
      <c r="E420" s="41"/>
      <c r="F420" s="44"/>
      <c r="G420" s="44"/>
      <c r="H420" s="41"/>
      <c r="I420" s="41"/>
      <c r="J420" s="41"/>
      <c r="K420" s="44"/>
      <c r="L420" s="41"/>
      <c r="M420" s="42"/>
      <c r="N420" s="41"/>
      <c r="O420" s="41"/>
      <c r="P420" s="79"/>
    </row>
    <row r="421" spans="2:13" ht="15.75" customHeight="1">
      <c r="B421" s="42"/>
      <c r="C421" s="42"/>
      <c r="E421" s="42"/>
      <c r="F421" s="42"/>
      <c r="G421" s="42"/>
      <c r="H421" s="42"/>
      <c r="I421" s="42"/>
      <c r="J421" s="42"/>
      <c r="K421" s="44"/>
      <c r="L421" s="42"/>
      <c r="M421" s="52"/>
    </row>
    <row r="422" spans="1:13" ht="18.75" customHeight="1">
      <c r="A422"/>
      <c r="B422" s="85"/>
      <c r="C422" s="42"/>
      <c r="E422" s="42"/>
      <c r="F422" s="55"/>
      <c r="G422" s="55"/>
      <c r="H422" s="42"/>
      <c r="I422" s="42"/>
      <c r="J422" s="42"/>
      <c r="K422" s="44"/>
      <c r="L422" s="42"/>
      <c r="M422" s="55"/>
    </row>
  </sheetData>
  <mergeCells count="6">
    <mergeCell ref="M45:P46"/>
    <mergeCell ref="B3:O3"/>
    <mergeCell ref="B29:B30"/>
    <mergeCell ref="C29:C30"/>
    <mergeCell ref="D29:D30"/>
    <mergeCell ref="M41:Q42"/>
  </mergeCells>
  <printOptions/>
  <pageMargins left="0" right="0" top="0.5" bottom="0.5" header="0.25" footer="0.25"/>
  <pageSetup fitToHeight="1" fitToWidth="1" orientation="landscape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Hal/Ruth Hart</dc:creator>
  <cp:keywords/>
  <dc:description/>
  <cp:lastModifiedBy>Hal/Ruth Hart</cp:lastModifiedBy>
  <cp:lastPrinted>2008-01-05T18:33:45Z</cp:lastPrinted>
  <dcterms:created xsi:type="dcterms:W3CDTF">2005-06-28T05:43:13Z</dcterms:created>
  <cp:category/>
  <cp:version/>
  <cp:contentType/>
  <cp:contentStatus/>
</cp:coreProperties>
</file>