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40" windowWidth="28520" windowHeight="1274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'Sheet1'!$A$2:$R$35</definedName>
  </definedNames>
  <calcPr fullCalcOnLoad="1"/>
</workbook>
</file>

<file path=xl/sharedStrings.xml><?xml version="1.0" encoding="utf-8"?>
<sst xmlns="http://schemas.openxmlformats.org/spreadsheetml/2006/main" count="519" uniqueCount="172">
  <si>
    <t>K's</t>
  </si>
  <si>
    <t>GIDP &amp; "CS"</t>
  </si>
  <si>
    <t>MVP Rating</t>
  </si>
  <si>
    <t>Lost            23-25</t>
  </si>
  <si>
    <t>Won            19-16</t>
  </si>
  <si>
    <t>#4</t>
  </si>
  <si>
    <t>TEAM TOTALS</t>
  </si>
  <si>
    <t xml:space="preserve"> </t>
  </si>
  <si>
    <t>AB's</t>
  </si>
  <si>
    <t>RUNs</t>
  </si>
  <si>
    <t>Lost       12-22</t>
  </si>
  <si>
    <t>Lost       22-23</t>
  </si>
  <si>
    <t>Lost       10-17</t>
  </si>
  <si>
    <t>Lost       16-20</t>
  </si>
  <si>
    <t>Lost       14-28</t>
  </si>
  <si>
    <t>Mercied       10-28</t>
  </si>
  <si>
    <t>HITs</t>
  </si>
  <si>
    <t>Other</t>
  </si>
  <si>
    <t>#1</t>
  </si>
  <si>
    <t>SEASON</t>
  </si>
  <si>
    <t xml:space="preserve"> PER GAME TEAM TOTALS</t>
  </si>
  <si>
    <t>B.A.</t>
  </si>
  <si>
    <t>E(glitis, Imants)</t>
  </si>
  <si>
    <t>S.A.</t>
  </si>
  <si>
    <t>O.B.A.</t>
  </si>
  <si>
    <t>BOE's</t>
  </si>
  <si>
    <t>Grounded into Double Plays</t>
  </si>
  <si>
    <t>Close 2nd, very high long-ball %</t>
  </si>
  <si>
    <t>Column1</t>
  </si>
  <si>
    <t>=E49</t>
  </si>
  <si>
    <t>=F49</t>
  </si>
  <si>
    <t>=G49</t>
  </si>
  <si>
    <t>=H49</t>
  </si>
  <si>
    <t>=I49</t>
  </si>
  <si>
    <t>=J49</t>
  </si>
  <si>
    <t>=K49</t>
  </si>
  <si>
    <t>=L49</t>
  </si>
  <si>
    <t>=M49</t>
  </si>
  <si>
    <t>=N49</t>
  </si>
  <si>
    <t>=O49</t>
  </si>
  <si>
    <t>=P49</t>
  </si>
  <si>
    <t>=Q49</t>
  </si>
  <si>
    <t>=R49</t>
  </si>
  <si>
    <t>KAUFFMANN</t>
  </si>
  <si>
    <t>WIEDERHOLT</t>
  </si>
  <si>
    <t>#2</t>
  </si>
  <si>
    <t>#3</t>
  </si>
  <si>
    <t>=S49</t>
  </si>
  <si>
    <t>=T49</t>
  </si>
  <si>
    <t>=U49</t>
  </si>
  <si>
    <t>=V34</t>
  </si>
  <si>
    <t>=W34</t>
  </si>
  <si>
    <t>=X34</t>
  </si>
  <si>
    <t>BOGER</t>
  </si>
  <si>
    <t>GIDP &amp; CS</t>
  </si>
  <si>
    <t>DIVISH</t>
  </si>
  <si>
    <t>FRANZEN</t>
  </si>
  <si>
    <t>=E114</t>
  </si>
  <si>
    <t>=F114</t>
  </si>
  <si>
    <t>=G114</t>
  </si>
  <si>
    <t>=H114</t>
  </si>
  <si>
    <t>=I114</t>
  </si>
  <si>
    <t>=J114</t>
  </si>
  <si>
    <t>=K114</t>
  </si>
  <si>
    <t>=L114</t>
  </si>
  <si>
    <t>=M114</t>
  </si>
  <si>
    <t>=N114</t>
  </si>
  <si>
    <t>Won            29-11</t>
  </si>
  <si>
    <t>Won            18-8</t>
  </si>
  <si>
    <t>Lost            24-21</t>
  </si>
  <si>
    <r>
      <t xml:space="preserve">FINAL </t>
    </r>
    <r>
      <rPr>
        <b/>
        <sz val="12"/>
        <rFont val="Arial"/>
        <family val="0"/>
      </rPr>
      <t>REGULAR SEASON RECORD:</t>
    </r>
  </si>
  <si>
    <t>Thru AUG. 14</t>
  </si>
  <si>
    <t>3-11</t>
  </si>
  <si>
    <r>
      <t xml:space="preserve">Grunion'77  </t>
    </r>
    <r>
      <rPr>
        <b/>
        <i/>
        <u val="single"/>
        <sz val="36"/>
        <color indexed="10"/>
        <rFont val="Comic Sans MS"/>
        <family val="0"/>
      </rPr>
      <t>FINAL</t>
    </r>
    <r>
      <rPr>
        <b/>
        <i/>
        <u val="single"/>
        <sz val="36"/>
        <rFont val="Comic Sans MS"/>
        <family val="0"/>
      </rPr>
      <t xml:space="preserve"> </t>
    </r>
    <r>
      <rPr>
        <b/>
        <i/>
        <u val="single"/>
        <sz val="36"/>
        <color indexed="10"/>
        <rFont val="Comic Sans MS"/>
        <family val="0"/>
      </rPr>
      <t>STATS:</t>
    </r>
    <r>
      <rPr>
        <b/>
        <u val="single"/>
        <sz val="36"/>
        <rFont val="Comic Sans MS"/>
        <family val="0"/>
      </rPr>
      <t xml:space="preserve">  Summer 2008</t>
    </r>
  </si>
  <si>
    <t>MVP of the Season</t>
  </si>
  <si>
    <t>BRIAN P.</t>
  </si>
  <si>
    <t>PETER</t>
  </si>
  <si>
    <t>BRIAN W.</t>
  </si>
  <si>
    <t>Guerns, Pat W.</t>
  </si>
  <si>
    <t>Lofty #s across the board</t>
  </si>
  <si>
    <t>Close 3rd (beats out Dad), team-record Doubles</t>
  </si>
  <si>
    <t>Honorable mention for semi-old guys…</t>
  </si>
  <si>
    <t>=O114</t>
  </si>
  <si>
    <t>=P114</t>
  </si>
  <si>
    <t>=Q114</t>
  </si>
  <si>
    <t>=R114</t>
  </si>
  <si>
    <t>=S114</t>
  </si>
  <si>
    <t>=T114</t>
  </si>
  <si>
    <t>=U114</t>
  </si>
  <si>
    <t>GAYER</t>
  </si>
  <si>
    <t>GROFF</t>
  </si>
  <si>
    <t>=E144</t>
  </si>
  <si>
    <t>=F144</t>
  </si>
  <si>
    <t>=G144</t>
  </si>
  <si>
    <t>=H144</t>
  </si>
  <si>
    <t>=I144</t>
  </si>
  <si>
    <t>=J144</t>
  </si>
  <si>
    <t>=K144</t>
  </si>
  <si>
    <t>Lost            21-22</t>
  </si>
  <si>
    <t>=L144</t>
  </si>
  <si>
    <t>=M144</t>
  </si>
  <si>
    <t>=N144</t>
  </si>
  <si>
    <t>=O144</t>
  </si>
  <si>
    <t>=P144</t>
  </si>
  <si>
    <t>=Q144</t>
  </si>
  <si>
    <t>=R144</t>
  </si>
  <si>
    <t>=S144</t>
  </si>
  <si>
    <t>=T144</t>
  </si>
  <si>
    <t>GUERNSEY</t>
  </si>
  <si>
    <t>HART</t>
  </si>
  <si>
    <t>HENNIG</t>
  </si>
  <si>
    <t>=E204</t>
  </si>
  <si>
    <t>=F204</t>
  </si>
  <si>
    <t>=G204</t>
  </si>
  <si>
    <t>=H204</t>
  </si>
  <si>
    <t>=I204</t>
  </si>
  <si>
    <t>=J204</t>
  </si>
  <si>
    <t>=K204</t>
  </si>
  <si>
    <t>=L204</t>
  </si>
  <si>
    <t>=M204</t>
  </si>
  <si>
    <t>=N204</t>
  </si>
  <si>
    <t>=O204</t>
  </si>
  <si>
    <t>=P204</t>
  </si>
  <si>
    <t>=Q204</t>
  </si>
  <si>
    <t>=R204</t>
  </si>
  <si>
    <t>=S204</t>
  </si>
  <si>
    <t>=T204</t>
  </si>
  <si>
    <t>=U204</t>
  </si>
  <si>
    <t>Misc.</t>
  </si>
  <si>
    <t>STARS of the Game</t>
  </si>
  <si>
    <t>KRAUS</t>
  </si>
  <si>
    <t>LANG</t>
  </si>
  <si>
    <t>MAKI</t>
  </si>
  <si>
    <t>POINTER</t>
  </si>
  <si>
    <t>GIDP</t>
  </si>
  <si>
    <t>RODILITZ</t>
  </si>
  <si>
    <t>WALTERS, P.</t>
  </si>
  <si>
    <t>Walters, B.</t>
  </si>
  <si>
    <t>=E264</t>
  </si>
  <si>
    <t>=F264</t>
  </si>
  <si>
    <t>=G264</t>
  </si>
  <si>
    <t>=H264</t>
  </si>
  <si>
    <t>=I264</t>
  </si>
  <si>
    <t>=J264</t>
  </si>
  <si>
    <t>=K264</t>
  </si>
  <si>
    <t>=L264</t>
  </si>
  <si>
    <t>=M264</t>
  </si>
  <si>
    <t>=N264</t>
  </si>
  <si>
    <t>=O264</t>
  </si>
  <si>
    <t>=P264</t>
  </si>
  <si>
    <t>=Q264</t>
  </si>
  <si>
    <t>=R264</t>
  </si>
  <si>
    <t>=S264</t>
  </si>
  <si>
    <t>=T264</t>
  </si>
  <si>
    <t>=U264</t>
  </si>
  <si>
    <t>Mercied         4-23</t>
  </si>
  <si>
    <t>Mercied           9-24</t>
  </si>
  <si>
    <r>
      <t>MVP Rating =</t>
    </r>
    <r>
      <rPr>
        <b/>
        <sz val="12"/>
        <color indexed="10"/>
        <rFont val="Arial"/>
        <family val="0"/>
      </rPr>
      <t xml:space="preserve"> </t>
    </r>
    <r>
      <rPr>
        <b/>
        <sz val="16"/>
        <color indexed="10"/>
        <rFont val="Arial"/>
        <family val="0"/>
      </rPr>
      <t>RUNS CREATED</t>
    </r>
    <r>
      <rPr>
        <b/>
        <sz val="12"/>
        <color indexed="10"/>
        <rFont val="Arial"/>
        <family val="0"/>
      </rPr>
      <t xml:space="preserve"> </t>
    </r>
    <r>
      <rPr>
        <b/>
        <sz val="14"/>
        <color indexed="10"/>
        <rFont val="Arial"/>
        <family val="0"/>
      </rPr>
      <t>= RC = (H + BB+BOE - GIDP - CS) * (TotalBases + 0.26*(BB+BOE) + 0.52*SF) / PA</t>
    </r>
    <r>
      <rPr>
        <b/>
        <i/>
        <sz val="12"/>
        <color indexed="10"/>
        <rFont val="Arial"/>
        <family val="0"/>
      </rPr>
      <t>,      courtesy of Joe "Bill James" Kraus</t>
    </r>
  </si>
  <si>
    <t>(MINIMUM 2 PLATE APPEARANCEs PER GAME the team has played to be considered for TEAM-LEADING averages as indicated by highlighting)</t>
  </si>
  <si>
    <t>BATTING AVE.</t>
  </si>
  <si>
    <t>SLUGGING AVE.</t>
  </si>
  <si>
    <t>ON-BASE AVE.</t>
  </si>
  <si>
    <t>At Bats</t>
  </si>
  <si>
    <t>Runs</t>
  </si>
  <si>
    <t>Hits</t>
  </si>
  <si>
    <t>RBI's</t>
  </si>
  <si>
    <t>Doubles</t>
  </si>
  <si>
    <t>Triples</t>
  </si>
  <si>
    <t>Home Runs</t>
  </si>
  <si>
    <t>Walks</t>
  </si>
  <si>
    <t>Bases on Error</t>
  </si>
  <si>
    <t>Sac. Flies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</si>
</sst>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</numFmts>
  <fonts count="12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u val="single"/>
      <sz val="28"/>
      <name val="Times"/>
      <family val="0"/>
    </font>
    <font>
      <sz val="8"/>
      <name val="Verdana"/>
      <family val="0"/>
    </font>
    <font>
      <i/>
      <sz val="28"/>
      <name val="Times"/>
      <family val="0"/>
    </font>
    <font>
      <i/>
      <sz val="28"/>
      <name val="Geneva"/>
      <family val="0"/>
    </font>
    <font>
      <b/>
      <i/>
      <sz val="28"/>
      <name val="Times"/>
      <family val="0"/>
    </font>
    <font>
      <sz val="10"/>
      <name val="Times"/>
      <family val="0"/>
    </font>
    <font>
      <i/>
      <sz val="18"/>
      <name val="Times"/>
      <family val="0"/>
    </font>
    <font>
      <b/>
      <u val="single"/>
      <sz val="10"/>
      <name val="Times"/>
      <family val="0"/>
    </font>
    <font>
      <b/>
      <u val="single"/>
      <sz val="9"/>
      <name val="Times"/>
      <family val="0"/>
    </font>
    <font>
      <u val="single"/>
      <sz val="10"/>
      <name val="Times"/>
      <family val="0"/>
    </font>
    <font>
      <u val="single"/>
      <sz val="9"/>
      <name val="Times"/>
      <family val="0"/>
    </font>
    <font>
      <b/>
      <sz val="12"/>
      <color indexed="10"/>
      <name val="Times"/>
      <family val="0"/>
    </font>
    <font>
      <b/>
      <sz val="12"/>
      <name val="Times"/>
      <family val="0"/>
    </font>
    <font>
      <b/>
      <sz val="18"/>
      <name val="Times"/>
      <family val="0"/>
    </font>
    <font>
      <b/>
      <sz val="16"/>
      <name val="Times"/>
      <family val="0"/>
    </font>
    <font>
      <b/>
      <sz val="14"/>
      <name val="Times"/>
      <family val="0"/>
    </font>
    <font>
      <sz val="12"/>
      <name val="Times"/>
      <family val="0"/>
    </font>
    <font>
      <b/>
      <i/>
      <sz val="12"/>
      <name val="Times"/>
      <family val="0"/>
    </font>
    <font>
      <b/>
      <i/>
      <sz val="14"/>
      <name val="Times"/>
      <family val="0"/>
    </font>
    <font>
      <sz val="12"/>
      <name val="Geneva"/>
      <family val="0"/>
    </font>
    <font>
      <b/>
      <sz val="10"/>
      <name val="Times"/>
      <family val="0"/>
    </font>
    <font>
      <b/>
      <i/>
      <sz val="10"/>
      <name val="Times"/>
      <family val="0"/>
    </font>
    <font>
      <i/>
      <sz val="12"/>
      <name val="Times"/>
      <family val="0"/>
    </font>
    <font>
      <b/>
      <sz val="9"/>
      <name val="Times"/>
      <family val="0"/>
    </font>
    <font>
      <sz val="14"/>
      <name val="Times"/>
      <family val="0"/>
    </font>
    <font>
      <sz val="9"/>
      <name val="Times"/>
      <family val="0"/>
    </font>
    <font>
      <i/>
      <sz val="10"/>
      <name val="Geneva"/>
      <family val="0"/>
    </font>
    <font>
      <b/>
      <i/>
      <sz val="18"/>
      <name val="Times"/>
      <family val="0"/>
    </font>
    <font>
      <i/>
      <sz val="9"/>
      <name val="Times"/>
      <family val="0"/>
    </font>
    <font>
      <sz val="18"/>
      <color indexed="10"/>
      <name val="Geneva"/>
      <family val="0"/>
    </font>
    <font>
      <b/>
      <i/>
      <sz val="16"/>
      <name val="Times"/>
      <family val="0"/>
    </font>
    <font>
      <sz val="18"/>
      <name val="Times"/>
      <family val="0"/>
    </font>
    <font>
      <sz val="16"/>
      <name val="Times"/>
      <family val="0"/>
    </font>
    <font>
      <b/>
      <i/>
      <sz val="24"/>
      <name val="Times"/>
      <family val="0"/>
    </font>
    <font>
      <b/>
      <sz val="24"/>
      <name val="Times"/>
      <family val="0"/>
    </font>
    <font>
      <b/>
      <i/>
      <sz val="9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6"/>
      <name val="Times New Roman"/>
      <family val="0"/>
    </font>
    <font>
      <sz val="18"/>
      <name val="Verdana"/>
      <family val="0"/>
    </font>
    <font>
      <b/>
      <i/>
      <sz val="18"/>
      <name val="Times New Roman"/>
      <family val="0"/>
    </font>
    <font>
      <b/>
      <i/>
      <sz val="20"/>
      <name val="Times"/>
      <family val="0"/>
    </font>
    <font>
      <b/>
      <sz val="18"/>
      <name val="Times New Roman"/>
      <family val="0"/>
    </font>
    <font>
      <sz val="18"/>
      <name val="Times New Roman"/>
      <family val="0"/>
    </font>
    <font>
      <sz val="24"/>
      <name val="Verdana"/>
      <family val="0"/>
    </font>
    <font>
      <sz val="10"/>
      <name val="Comic Sans MS"/>
      <family val="0"/>
    </font>
    <font>
      <sz val="24"/>
      <color indexed="10"/>
      <name val="Comic Sans MS"/>
      <family val="0"/>
    </font>
    <font>
      <b/>
      <sz val="16"/>
      <name val="Comic Sans MS"/>
      <family val="0"/>
    </font>
    <font>
      <b/>
      <i/>
      <sz val="16"/>
      <name val="Comic Sans MS"/>
      <family val="0"/>
    </font>
    <font>
      <sz val="16"/>
      <name val="Comic Sans MS"/>
      <family val="0"/>
    </font>
    <font>
      <b/>
      <i/>
      <sz val="24"/>
      <color indexed="10"/>
      <name val="Comic Sans MS"/>
      <family val="0"/>
    </font>
    <font>
      <b/>
      <u val="single"/>
      <sz val="36"/>
      <name val="Comic Sans MS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sz val="18"/>
      <name val="Arial"/>
      <family val="0"/>
    </font>
    <font>
      <i/>
      <sz val="12"/>
      <name val="Arial"/>
      <family val="0"/>
    </font>
    <font>
      <b/>
      <sz val="9"/>
      <name val="Arial"/>
      <family val="0"/>
    </font>
    <font>
      <b/>
      <u val="single"/>
      <sz val="10"/>
      <name val="Comic Sans MS"/>
      <family val="0"/>
    </font>
    <font>
      <i/>
      <sz val="18"/>
      <color indexed="10"/>
      <name val="Comic Sans MS"/>
      <family val="0"/>
    </font>
    <font>
      <sz val="18"/>
      <color indexed="10"/>
      <name val="Comic Sans MS"/>
      <family val="0"/>
    </font>
    <font>
      <b/>
      <i/>
      <sz val="20"/>
      <name val="Comic Sans MS"/>
      <family val="0"/>
    </font>
    <font>
      <b/>
      <i/>
      <sz val="24"/>
      <name val="Comic Sans MS"/>
      <family val="0"/>
    </font>
    <font>
      <b/>
      <i/>
      <sz val="18"/>
      <name val="Comic Sans MS"/>
      <family val="0"/>
    </font>
    <font>
      <b/>
      <i/>
      <sz val="14"/>
      <name val="Comic Sans MS"/>
      <family val="0"/>
    </font>
    <font>
      <sz val="18"/>
      <name val="Comic Sans MS"/>
      <family val="0"/>
    </font>
    <font>
      <b/>
      <sz val="18"/>
      <name val="Comic Sans MS"/>
      <family val="0"/>
    </font>
    <font>
      <i/>
      <sz val="12"/>
      <color indexed="9"/>
      <name val="Times"/>
      <family val="0"/>
    </font>
    <font>
      <sz val="12"/>
      <color indexed="9"/>
      <name val="Arial"/>
      <family val="0"/>
    </font>
    <font>
      <b/>
      <sz val="16"/>
      <color indexed="10"/>
      <name val="Arial"/>
      <family val="0"/>
    </font>
    <font>
      <b/>
      <i/>
      <sz val="18"/>
      <color indexed="12"/>
      <name val="Comic Sans MS"/>
      <family val="0"/>
    </font>
    <font>
      <sz val="14"/>
      <name val="Arial"/>
      <family val="0"/>
    </font>
    <font>
      <sz val="18"/>
      <name val="Arial"/>
      <family val="0"/>
    </font>
    <font>
      <sz val="24"/>
      <name val="Comic Sans MS"/>
      <family val="0"/>
    </font>
    <font>
      <b/>
      <i/>
      <sz val="12"/>
      <name val="Comic Sans MS"/>
      <family val="0"/>
    </font>
    <font>
      <sz val="16"/>
      <name val="Arial"/>
      <family val="0"/>
    </font>
    <font>
      <sz val="10"/>
      <name val="Arial"/>
      <family val="0"/>
    </font>
    <font>
      <b/>
      <i/>
      <sz val="24"/>
      <name val="Arial"/>
      <family val="0"/>
    </font>
    <font>
      <sz val="9"/>
      <name val="Arial"/>
      <family val="0"/>
    </font>
    <font>
      <sz val="24"/>
      <name val="Arial"/>
      <family val="0"/>
    </font>
    <font>
      <b/>
      <sz val="12"/>
      <color indexed="10"/>
      <name val="Arial"/>
      <family val="0"/>
    </font>
    <font>
      <b/>
      <i/>
      <sz val="12"/>
      <color indexed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i/>
      <sz val="10"/>
      <color indexed="10"/>
      <name val="Arial"/>
      <family val="0"/>
    </font>
    <font>
      <i/>
      <sz val="10"/>
      <name val="Times"/>
      <family val="0"/>
    </font>
    <font>
      <sz val="14"/>
      <color indexed="10"/>
      <name val="Arial"/>
      <family val="0"/>
    </font>
    <font>
      <b/>
      <i/>
      <u val="single"/>
      <sz val="36"/>
      <name val="Comic Sans MS"/>
      <family val="0"/>
    </font>
    <font>
      <b/>
      <i/>
      <u val="single"/>
      <sz val="36"/>
      <color indexed="10"/>
      <name val="Comic Sans MS"/>
      <family val="0"/>
    </font>
    <font>
      <b/>
      <i/>
      <sz val="20"/>
      <color indexed="12"/>
      <name val="Comic Sans MS"/>
      <family val="0"/>
    </font>
    <font>
      <b/>
      <i/>
      <sz val="24"/>
      <color indexed="12"/>
      <name val="Comic Sans MS"/>
      <family val="0"/>
    </font>
    <font>
      <b/>
      <i/>
      <sz val="14"/>
      <color indexed="12"/>
      <name val="Comic Sans MS"/>
      <family val="0"/>
    </font>
    <font>
      <sz val="24"/>
      <color indexed="12"/>
      <name val="Comic Sans MS"/>
      <family val="0"/>
    </font>
    <font>
      <sz val="24"/>
      <color indexed="12"/>
      <name val="Verdana"/>
      <family val="0"/>
    </font>
    <font>
      <i/>
      <sz val="18"/>
      <color indexed="12"/>
      <name val="Times"/>
      <family val="0"/>
    </font>
    <font>
      <b/>
      <i/>
      <sz val="18"/>
      <color indexed="17"/>
      <name val="Comic Sans MS"/>
      <family val="0"/>
    </font>
    <font>
      <i/>
      <sz val="18"/>
      <color indexed="17"/>
      <name val="Times"/>
      <family val="0"/>
    </font>
    <font>
      <b/>
      <sz val="16"/>
      <color indexed="61"/>
      <name val="Comic Sans MS"/>
      <family val="0"/>
    </font>
    <font>
      <b/>
      <i/>
      <sz val="16"/>
      <color indexed="61"/>
      <name val="Comic Sans MS"/>
      <family val="0"/>
    </font>
    <font>
      <b/>
      <i/>
      <sz val="18"/>
      <color indexed="61"/>
      <name val="Comic Sans MS"/>
      <family val="0"/>
    </font>
    <font>
      <b/>
      <i/>
      <sz val="12"/>
      <color indexed="61"/>
      <name val="Comic Sans MS"/>
      <family val="0"/>
    </font>
    <font>
      <sz val="16"/>
      <color indexed="61"/>
      <name val="Comic Sans MS"/>
      <family val="0"/>
    </font>
    <font>
      <b/>
      <i/>
      <sz val="16"/>
      <color indexed="61"/>
      <name val="Times"/>
      <family val="0"/>
    </font>
    <font>
      <b/>
      <sz val="14"/>
      <color indexed="48"/>
      <name val="Comic Sans MS"/>
      <family val="0"/>
    </font>
    <font>
      <b/>
      <i/>
      <sz val="14"/>
      <color indexed="48"/>
      <name val="Comic Sans MS"/>
      <family val="0"/>
    </font>
    <font>
      <sz val="14"/>
      <color indexed="48"/>
      <name val="Comic Sans MS"/>
      <family val="0"/>
    </font>
    <font>
      <b/>
      <i/>
      <sz val="14"/>
      <color indexed="48"/>
      <name val="Times"/>
      <family val="0"/>
    </font>
    <font>
      <b/>
      <sz val="14"/>
      <color indexed="58"/>
      <name val="Times"/>
      <family val="0"/>
    </font>
    <font>
      <b/>
      <sz val="14"/>
      <color indexed="58"/>
      <name val="Geneva"/>
      <family val="0"/>
    </font>
    <font>
      <b/>
      <sz val="16"/>
      <color indexed="58"/>
      <name val="Times"/>
      <family val="0"/>
    </font>
    <font>
      <b/>
      <sz val="12"/>
      <color indexed="58"/>
      <name val="Times"/>
      <family val="0"/>
    </font>
    <font>
      <b/>
      <sz val="18"/>
      <color indexed="9"/>
      <name val="Arial"/>
      <family val="0"/>
    </font>
    <font>
      <b/>
      <sz val="12"/>
      <color indexed="9"/>
      <name val="Arial Black"/>
      <family val="0"/>
    </font>
    <font>
      <b/>
      <i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6" fontId="29" fillId="0" borderId="0" xfId="0" applyNumberFormat="1" applyFont="1" applyAlignment="1">
      <alignment horizontal="center"/>
    </xf>
    <xf numFmtId="16" fontId="29" fillId="0" borderId="0" xfId="0" applyNumberFormat="1" applyFont="1" applyAlignment="1" quotePrefix="1">
      <alignment horizontal="center"/>
    </xf>
    <xf numFmtId="0" fontId="29" fillId="0" borderId="0" xfId="0" applyNumberFormat="1" applyFont="1" applyAlignment="1" quotePrefix="1">
      <alignment horizontal="center"/>
    </xf>
    <xf numFmtId="16" fontId="29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16" fontId="18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" fontId="17" fillId="0" borderId="0" xfId="0" applyNumberFormat="1" applyFont="1" applyAlignment="1">
      <alignment horizontal="left"/>
    </xf>
    <xf numFmtId="0" fontId="31" fillId="0" borderId="0" xfId="0" applyFont="1" applyAlignment="1">
      <alignment horizontal="left" vertical="center"/>
    </xf>
    <xf numFmtId="0" fontId="22" fillId="0" borderId="0" xfId="0" applyFont="1" applyAlignment="1" quotePrefix="1">
      <alignment horizontal="left" vertical="center"/>
    </xf>
    <xf numFmtId="0" fontId="9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16" fontId="19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" fontId="38" fillId="0" borderId="0" xfId="0" applyNumberFormat="1" applyFont="1" applyAlignment="1">
      <alignment horizont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top"/>
    </xf>
    <xf numFmtId="0" fontId="34" fillId="0" borderId="0" xfId="0" applyFont="1" applyAlignment="1">
      <alignment/>
    </xf>
    <xf numFmtId="0" fontId="44" fillId="0" borderId="0" xfId="0" applyFont="1" applyAlignment="1">
      <alignment horizontal="right" vertical="top"/>
    </xf>
    <xf numFmtId="0" fontId="33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16" fontId="29" fillId="0" borderId="0" xfId="0" applyNumberFormat="1" applyFont="1" applyAlignment="1">
      <alignment horizontal="left"/>
    </xf>
    <xf numFmtId="16" fontId="29" fillId="0" borderId="0" xfId="0" applyNumberFormat="1" applyFont="1" applyAlignment="1" quotePrefix="1">
      <alignment horizontal="left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 wrapText="1"/>
    </xf>
    <xf numFmtId="0" fontId="29" fillId="0" borderId="0" xfId="0" applyNumberFormat="1" applyFont="1" applyAlignment="1" quotePrefix="1">
      <alignment horizontal="left"/>
    </xf>
    <xf numFmtId="16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9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left"/>
    </xf>
    <xf numFmtId="16" fontId="54" fillId="0" borderId="0" xfId="0" applyNumberFormat="1" applyFont="1" applyAlignment="1">
      <alignment horizontal="right"/>
    </xf>
    <xf numFmtId="0" fontId="55" fillId="0" borderId="0" xfId="0" applyFont="1" applyAlignment="1">
      <alignment horizontal="left" vertical="center"/>
    </xf>
    <xf numFmtId="0" fontId="56" fillId="0" borderId="3" xfId="0" applyFont="1" applyFill="1" applyBorder="1" applyAlignment="1">
      <alignment/>
    </xf>
    <xf numFmtId="164" fontId="57" fillId="0" borderId="3" xfId="0" applyNumberFormat="1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2" fontId="60" fillId="0" borderId="5" xfId="0" applyNumberFormat="1" applyFont="1" applyFill="1" applyBorder="1" applyAlignment="1">
      <alignment horizontal="center"/>
    </xf>
    <xf numFmtId="164" fontId="59" fillId="0" borderId="3" xfId="0" applyNumberFormat="1" applyFont="1" applyFill="1" applyBorder="1" applyAlignment="1">
      <alignment horizontal="center" vertical="center"/>
    </xf>
    <xf numFmtId="2" fontId="61" fillId="0" borderId="5" xfId="0" applyNumberFormat="1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 vertical="center"/>
    </xf>
    <xf numFmtId="164" fontId="58" fillId="0" borderId="3" xfId="0" applyNumberFormat="1" applyFont="1" applyFill="1" applyBorder="1" applyAlignment="1">
      <alignment horizontal="center" vertical="center"/>
    </xf>
    <xf numFmtId="2" fontId="61" fillId="0" borderId="6" xfId="0" applyNumberFormat="1" applyFont="1" applyBorder="1" applyAlignment="1">
      <alignment horizontal="center"/>
    </xf>
    <xf numFmtId="0" fontId="64" fillId="0" borderId="3" xfId="0" applyFont="1" applyFill="1" applyBorder="1" applyAlignment="1">
      <alignment/>
    </xf>
    <xf numFmtId="0" fontId="58" fillId="0" borderId="3" xfId="0" applyFont="1" applyBorder="1" applyAlignment="1">
      <alignment horizontal="right" vertical="center" wrapText="1"/>
    </xf>
    <xf numFmtId="164" fontId="58" fillId="0" borderId="3" xfId="0" applyNumberFormat="1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2" fontId="61" fillId="0" borderId="7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9" fontId="66" fillId="0" borderId="0" xfId="21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68" fillId="0" borderId="0" xfId="0" applyFont="1" applyBorder="1" applyAlignment="1">
      <alignment horizontal="right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70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74" fillId="0" borderId="0" xfId="0" applyFont="1" applyFill="1" applyAlignment="1">
      <alignment horizontal="left"/>
    </xf>
    <xf numFmtId="0" fontId="59" fillId="0" borderId="3" xfId="0" applyFont="1" applyFill="1" applyBorder="1" applyAlignment="1">
      <alignment/>
    </xf>
    <xf numFmtId="1" fontId="59" fillId="0" borderId="3" xfId="0" applyNumberFormat="1" applyFont="1" applyFill="1" applyBorder="1" applyAlignment="1">
      <alignment horizontal="center" vertical="center"/>
    </xf>
    <xf numFmtId="0" fontId="75" fillId="0" borderId="3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63" fillId="0" borderId="4" xfId="0" applyFont="1" applyFill="1" applyBorder="1" applyAlignment="1">
      <alignment horizontal="center"/>
    </xf>
    <xf numFmtId="2" fontId="61" fillId="0" borderId="8" xfId="0" applyNumberFormat="1" applyFont="1" applyBorder="1" applyAlignment="1">
      <alignment horizontal="center"/>
    </xf>
    <xf numFmtId="0" fontId="59" fillId="2" borderId="3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164" fontId="62" fillId="3" borderId="3" xfId="0" applyNumberFormat="1" applyFont="1" applyFill="1" applyBorder="1" applyAlignment="1">
      <alignment horizontal="center" vertical="center"/>
    </xf>
    <xf numFmtId="0" fontId="62" fillId="3" borderId="3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164" fontId="78" fillId="0" borderId="3" xfId="0" applyNumberFormat="1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horizontal="center" vertical="center"/>
    </xf>
    <xf numFmtId="164" fontId="79" fillId="3" borderId="3" xfId="0" applyNumberFormat="1" applyFont="1" applyFill="1" applyBorder="1" applyAlignment="1">
      <alignment horizontal="center" vertical="center"/>
    </xf>
    <xf numFmtId="164" fontId="56" fillId="0" borderId="3" xfId="0" applyNumberFormat="1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wrapText="1"/>
    </xf>
    <xf numFmtId="164" fontId="58" fillId="0" borderId="0" xfId="0" applyNumberFormat="1" applyFont="1" applyFill="1" applyAlignment="1">
      <alignment horizontal="center"/>
    </xf>
    <xf numFmtId="0" fontId="58" fillId="4" borderId="4" xfId="0" applyFont="1" applyFill="1" applyBorder="1" applyAlignment="1">
      <alignment horizontal="center" vertical="center"/>
    </xf>
    <xf numFmtId="0" fontId="58" fillId="4" borderId="3" xfId="0" applyFont="1" applyFill="1" applyBorder="1" applyAlignment="1">
      <alignment horizontal="center" vertical="center"/>
    </xf>
    <xf numFmtId="2" fontId="76" fillId="0" borderId="5" xfId="0" applyNumberFormat="1" applyFont="1" applyFill="1" applyBorder="1" applyAlignment="1">
      <alignment horizontal="center"/>
    </xf>
    <xf numFmtId="0" fontId="83" fillId="0" borderId="0" xfId="0" applyFont="1" applyAlignment="1">
      <alignment/>
    </xf>
    <xf numFmtId="16" fontId="85" fillId="0" borderId="0" xfId="0" applyNumberFormat="1" applyFont="1" applyAlignment="1">
      <alignment horizontal="center"/>
    </xf>
    <xf numFmtId="16" fontId="85" fillId="0" borderId="0" xfId="0" applyNumberFormat="1" applyFont="1" applyBorder="1" applyAlignment="1">
      <alignment horizontal="center"/>
    </xf>
    <xf numFmtId="0" fontId="83" fillId="0" borderId="0" xfId="0" applyFont="1" applyAlignment="1">
      <alignment horizontal="center"/>
    </xf>
    <xf numFmtId="0" fontId="56" fillId="0" borderId="3" xfId="0" applyNumberFormat="1" applyFont="1" applyBorder="1" applyAlignment="1">
      <alignment horizontal="center" wrapText="1"/>
    </xf>
    <xf numFmtId="0" fontId="62" fillId="0" borderId="3" xfId="0" applyNumberFormat="1" applyFont="1" applyBorder="1" applyAlignment="1">
      <alignment horizontal="center" wrapText="1"/>
    </xf>
    <xf numFmtId="164" fontId="56" fillId="0" borderId="3" xfId="0" applyNumberFormat="1" applyFont="1" applyFill="1" applyBorder="1" applyAlignment="1">
      <alignment horizontal="center"/>
    </xf>
    <xf numFmtId="0" fontId="56" fillId="0" borderId="4" xfId="0" applyFont="1" applyFill="1" applyBorder="1" applyAlignment="1">
      <alignment horizontal="center" vertical="center"/>
    </xf>
    <xf numFmtId="2" fontId="76" fillId="0" borderId="6" xfId="0" applyNumberFormat="1" applyFont="1" applyFill="1" applyBorder="1" applyAlignment="1">
      <alignment horizontal="center"/>
    </xf>
    <xf numFmtId="0" fontId="62" fillId="0" borderId="3" xfId="0" applyFont="1" applyBorder="1" applyAlignment="1">
      <alignment horizontal="center" wrapText="1"/>
    </xf>
    <xf numFmtId="164" fontId="57" fillId="0" borderId="3" xfId="0" applyNumberFormat="1" applyFont="1" applyFill="1" applyBorder="1" applyAlignment="1">
      <alignment horizontal="center"/>
    </xf>
    <xf numFmtId="0" fontId="89" fillId="0" borderId="3" xfId="0" applyFont="1" applyFill="1" applyBorder="1" applyAlignment="1">
      <alignment/>
    </xf>
    <xf numFmtId="164" fontId="90" fillId="0" borderId="3" xfId="0" applyNumberFormat="1" applyFont="1" applyFill="1" applyBorder="1" applyAlignment="1">
      <alignment horizontal="center" vertical="center"/>
    </xf>
    <xf numFmtId="0" fontId="90" fillId="0" borderId="3" xfId="0" applyFont="1" applyFill="1" applyBorder="1" applyAlignment="1">
      <alignment horizontal="center" vertical="center"/>
    </xf>
    <xf numFmtId="0" fontId="90" fillId="0" borderId="4" xfId="0" applyFont="1" applyFill="1" applyBorder="1" applyAlignment="1">
      <alignment horizontal="center" vertical="center"/>
    </xf>
    <xf numFmtId="2" fontId="91" fillId="0" borderId="5" xfId="0" applyNumberFormat="1" applyFont="1" applyFill="1" applyBorder="1" applyAlignment="1">
      <alignment horizontal="center"/>
    </xf>
    <xf numFmtId="0" fontId="92" fillId="0" borderId="0" xfId="0" applyFont="1" applyFill="1" applyAlignment="1">
      <alignment horizontal="left"/>
    </xf>
    <xf numFmtId="0" fontId="92" fillId="0" borderId="0" xfId="0" applyFont="1" applyFill="1" applyAlignment="1">
      <alignment horizontal="center"/>
    </xf>
    <xf numFmtId="0" fontId="92" fillId="0" borderId="0" xfId="0" applyFont="1" applyFill="1" applyAlignment="1">
      <alignment/>
    </xf>
    <xf numFmtId="2" fontId="93" fillId="0" borderId="5" xfId="0" applyNumberFormat="1" applyFont="1" applyFill="1" applyBorder="1" applyAlignment="1">
      <alignment horizontal="center"/>
    </xf>
    <xf numFmtId="2" fontId="60" fillId="0" borderId="9" xfId="0" applyNumberFormat="1" applyFont="1" applyFill="1" applyBorder="1" applyAlignment="1">
      <alignment horizontal="center"/>
    </xf>
    <xf numFmtId="2" fontId="87" fillId="0" borderId="6" xfId="0" applyNumberFormat="1" applyFont="1" applyFill="1" applyBorder="1" applyAlignment="1">
      <alignment horizontal="center"/>
    </xf>
    <xf numFmtId="2" fontId="87" fillId="0" borderId="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right"/>
    </xf>
    <xf numFmtId="0" fontId="101" fillId="0" borderId="0" xfId="0" applyFont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Border="1" applyAlignment="1">
      <alignment horizontal="right" vertical="center"/>
    </xf>
    <xf numFmtId="0" fontId="102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left" vertical="center"/>
    </xf>
    <xf numFmtId="0" fontId="102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 wrapText="1"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 horizontal="center"/>
    </xf>
    <xf numFmtId="0" fontId="105" fillId="0" borderId="0" xfId="0" applyFont="1" applyBorder="1" applyAlignment="1">
      <alignment horizontal="left" vertical="center"/>
    </xf>
    <xf numFmtId="0" fontId="105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/>
    </xf>
    <xf numFmtId="0" fontId="110" fillId="0" borderId="0" xfId="0" applyFont="1" applyAlignment="1">
      <alignment/>
    </xf>
    <xf numFmtId="0" fontId="111" fillId="0" borderId="0" xfId="0" applyFont="1" applyAlignment="1">
      <alignment horizontal="center"/>
    </xf>
    <xf numFmtId="0" fontId="111" fillId="0" borderId="0" xfId="0" applyFont="1" applyBorder="1" applyAlignment="1">
      <alignment horizontal="left" vertical="center"/>
    </xf>
    <xf numFmtId="0" fontId="111" fillId="0" borderId="0" xfId="0" applyFont="1" applyBorder="1" applyAlignment="1">
      <alignment horizontal="center"/>
    </xf>
    <xf numFmtId="0" fontId="111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/>
    </xf>
    <xf numFmtId="0" fontId="99" fillId="0" borderId="0" xfId="0" applyFont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102" fillId="0" borderId="0" xfId="0" applyFont="1" applyAlignment="1">
      <alignment horizontal="left" vertical="center" wrapText="1"/>
    </xf>
    <xf numFmtId="0" fontId="108" fillId="0" borderId="0" xfId="0" applyFont="1" applyAlignment="1">
      <alignment horizontal="left" vertical="center" wrapText="1"/>
    </xf>
    <xf numFmtId="0" fontId="112" fillId="0" borderId="0" xfId="0" applyFont="1" applyAlignment="1">
      <alignment horizontal="left" vertical="center" wrapText="1"/>
    </xf>
    <xf numFmtId="0" fontId="95" fillId="0" borderId="0" xfId="0" applyFont="1" applyAlignment="1">
      <alignment horizontal="left"/>
    </xf>
    <xf numFmtId="0" fontId="97" fillId="0" borderId="10" xfId="0" applyFont="1" applyBorder="1" applyAlignment="1">
      <alignment horizontal="center" vertical="center"/>
    </xf>
    <xf numFmtId="0" fontId="97" fillId="0" borderId="11" xfId="0" applyFont="1" applyBorder="1" applyAlignment="1">
      <alignment horizontal="left" vertical="center"/>
    </xf>
    <xf numFmtId="0" fontId="101" fillId="0" borderId="11" xfId="0" applyFont="1" applyBorder="1" applyAlignment="1">
      <alignment/>
    </xf>
    <xf numFmtId="0" fontId="77" fillId="0" borderId="11" xfId="0" applyFont="1" applyBorder="1" applyAlignment="1">
      <alignment horizontal="center"/>
    </xf>
    <xf numFmtId="0" fontId="98" fillId="0" borderId="11" xfId="0" applyFont="1" applyBorder="1" applyAlignment="1">
      <alignment horizontal="center" wrapText="1"/>
    </xf>
    <xf numFmtId="0" fontId="99" fillId="0" borderId="12" xfId="0" applyFont="1" applyBorder="1" applyAlignment="1">
      <alignment horizontal="left" vertical="center" wrapText="1"/>
    </xf>
    <xf numFmtId="0" fontId="114" fillId="0" borderId="0" xfId="0" applyFont="1" applyFill="1" applyAlignment="1">
      <alignment horizontal="center"/>
    </xf>
    <xf numFmtId="0" fontId="115" fillId="0" borderId="0" xfId="0" applyFont="1" applyFill="1" applyAlignment="1">
      <alignment horizontal="center"/>
    </xf>
    <xf numFmtId="0" fontId="116" fillId="0" borderId="0" xfId="0" applyFont="1" applyFill="1" applyAlignment="1">
      <alignment horizontal="center"/>
    </xf>
    <xf numFmtId="0" fontId="117" fillId="0" borderId="0" xfId="0" applyFont="1" applyFill="1" applyAlignment="1">
      <alignment horizontal="center"/>
    </xf>
    <xf numFmtId="2" fontId="118" fillId="5" borderId="5" xfId="0" applyNumberFormat="1" applyFont="1" applyFill="1" applyBorder="1" applyAlignment="1">
      <alignment horizontal="center"/>
    </xf>
    <xf numFmtId="0" fontId="119" fillId="5" borderId="3" xfId="0" applyFont="1" applyFill="1" applyBorder="1" applyAlignment="1">
      <alignment/>
    </xf>
    <xf numFmtId="0" fontId="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16" fontId="29" fillId="0" borderId="0" xfId="0" applyNumberFormat="1" applyFont="1" applyAlignment="1">
      <alignment horizontal="left" vertical="center"/>
    </xf>
    <xf numFmtId="16" fontId="29" fillId="0" borderId="0" xfId="0" applyNumberFormat="1" applyFont="1" applyAlignment="1" quotePrefix="1">
      <alignment horizontal="left" vertical="center"/>
    </xf>
    <xf numFmtId="16" fontId="2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16" fontId="22" fillId="0" borderId="0" xfId="0" applyNumberFormat="1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Continuous" vertical="center"/>
    </xf>
    <xf numFmtId="0" fontId="29" fillId="0" borderId="0" xfId="0" applyNumberFormat="1" applyFont="1" applyAlignment="1" quotePrefix="1">
      <alignment horizontal="center" vertical="center"/>
    </xf>
    <xf numFmtId="0" fontId="10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57" fillId="0" borderId="0" xfId="0" applyFont="1" applyAlignment="1">
      <alignment horizontal="center" wrapText="1"/>
    </xf>
    <xf numFmtId="0" fontId="82" fillId="0" borderId="0" xfId="0" applyFont="1" applyAlignment="1">
      <alignment horizontal="center"/>
    </xf>
    <xf numFmtId="16" fontId="84" fillId="0" borderId="0" xfId="0" applyNumberFormat="1" applyFont="1" applyAlignment="1" quotePrefix="1">
      <alignment horizontal="center" wrapText="1"/>
    </xf>
    <xf numFmtId="0" fontId="86" fillId="0" borderId="0" xfId="0" applyFont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120" fillId="0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420"/>
  <sheetViews>
    <sheetView tabSelected="1" workbookViewId="0" topLeftCell="A1">
      <pane xSplit="3" topLeftCell="D1" activePane="topRight" state="frozen"/>
      <selection pane="topLeft" activeCell="A1" sqref="A1"/>
      <selection pane="topRight" activeCell="L23" sqref="L23"/>
    </sheetView>
  </sheetViews>
  <sheetFormatPr defaultColWidth="11.00390625" defaultRowHeight="12.75"/>
  <cols>
    <col min="1" max="1" width="17.875" style="6" customWidth="1"/>
    <col min="2" max="2" width="14.875" style="49" customWidth="1"/>
    <col min="3" max="3" width="18.25390625" style="49" customWidth="1"/>
    <col min="4" max="4" width="21.125" style="49" customWidth="1"/>
    <col min="5" max="5" width="7.875" style="49" customWidth="1"/>
    <col min="6" max="6" width="8.25390625" style="49" customWidth="1"/>
    <col min="7" max="7" width="8.00390625" style="49" customWidth="1"/>
    <col min="8" max="8" width="8.125" style="49" customWidth="1"/>
    <col min="9" max="9" width="7.25390625" style="49" customWidth="1"/>
    <col min="10" max="10" width="7.75390625" style="49" customWidth="1"/>
    <col min="11" max="11" width="9.75390625" style="49" customWidth="1"/>
    <col min="12" max="12" width="10.00390625" style="49" customWidth="1"/>
    <col min="13" max="13" width="9.00390625" style="49" customWidth="1"/>
    <col min="14" max="14" width="8.25390625" style="49" customWidth="1"/>
    <col min="15" max="15" width="8.75390625" style="49" customWidth="1"/>
    <col min="16" max="16" width="9.375" style="64" customWidth="1"/>
    <col min="17" max="17" width="8.75390625" style="64" customWidth="1"/>
    <col min="18" max="18" width="8.875" style="64" customWidth="1"/>
    <col min="19" max="19" width="8.00390625" style="64" customWidth="1"/>
    <col min="20" max="20" width="16.00390625" style="64" customWidth="1"/>
    <col min="21" max="21" width="7.00390625" style="11" customWidth="1"/>
    <col min="22" max="22" width="6.00390625" style="11" customWidth="1"/>
    <col min="23" max="23" width="6.25390625" style="11" customWidth="1"/>
    <col min="24" max="24" width="4.125" style="11" customWidth="1"/>
    <col min="25" max="25" width="4.25390625" style="11" customWidth="1"/>
    <col min="26" max="16384" width="10.75390625" style="6" customWidth="1"/>
  </cols>
  <sheetData>
    <row r="2" spans="1:25" s="5" customFormat="1" ht="42.75" customHeight="1">
      <c r="A2" s="1"/>
      <c r="B2" s="106" t="s">
        <v>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0"/>
      <c r="P2" s="3"/>
      <c r="Q2" s="61"/>
      <c r="R2" s="61"/>
      <c r="S2" s="61"/>
      <c r="T2" s="61"/>
      <c r="U2" s="4"/>
      <c r="V2" s="4"/>
      <c r="W2" s="4"/>
      <c r="X2" s="4"/>
      <c r="Y2" s="4"/>
    </row>
    <row r="3" spans="2:29" ht="48" customHeight="1">
      <c r="B3" s="248" t="s">
        <v>158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62"/>
      <c r="Q3" s="62"/>
      <c r="R3" s="62"/>
      <c r="S3" s="62"/>
      <c r="T3" s="63"/>
      <c r="U3" s="7"/>
      <c r="V3" s="7"/>
      <c r="W3" s="7"/>
      <c r="X3" s="7"/>
      <c r="Y3" s="7"/>
      <c r="Z3" s="8"/>
      <c r="AA3" s="8"/>
      <c r="AB3" s="8"/>
      <c r="AC3" s="8"/>
    </row>
    <row r="4" spans="2:25" s="9" customFormat="1" ht="37.5" customHeight="1" thickBot="1">
      <c r="B4" s="93" t="s">
        <v>159</v>
      </c>
      <c r="C4" s="96" t="s">
        <v>160</v>
      </c>
      <c r="D4" s="93" t="s">
        <v>161</v>
      </c>
      <c r="E4" s="10" t="s">
        <v>162</v>
      </c>
      <c r="F4" s="10" t="s">
        <v>163</v>
      </c>
      <c r="G4" s="10" t="s">
        <v>164</v>
      </c>
      <c r="H4" s="10" t="s">
        <v>165</v>
      </c>
      <c r="I4" s="10" t="s">
        <v>166</v>
      </c>
      <c r="J4" s="10" t="s">
        <v>167</v>
      </c>
      <c r="K4" s="97" t="s">
        <v>168</v>
      </c>
      <c r="L4" s="10" t="s">
        <v>169</v>
      </c>
      <c r="M4" s="98" t="s">
        <v>170</v>
      </c>
      <c r="N4" s="97" t="s">
        <v>171</v>
      </c>
      <c r="O4" s="97" t="s">
        <v>0</v>
      </c>
      <c r="P4" s="10" t="s">
        <v>1</v>
      </c>
      <c r="Q4" s="99" t="s">
        <v>2</v>
      </c>
      <c r="R4" s="64"/>
      <c r="S4" s="64"/>
      <c r="T4" s="64"/>
      <c r="U4" s="11"/>
      <c r="V4" s="11"/>
      <c r="W4" s="11"/>
      <c r="X4" s="11"/>
      <c r="Y4" s="11"/>
    </row>
    <row r="5" spans="1:25" s="151" customFormat="1" ht="18.75" thickBot="1">
      <c r="A5" s="157" t="str">
        <f>A70</f>
        <v>BOGER</v>
      </c>
      <c r="B5" s="170">
        <f>B70</f>
        <v>0.5666666666666667</v>
      </c>
      <c r="C5" s="170">
        <f>C70</f>
        <v>0.8333333333333334</v>
      </c>
      <c r="D5" s="170">
        <f>D70</f>
        <v>0.6470588235294118</v>
      </c>
      <c r="E5" s="109">
        <f>B71</f>
        <v>30</v>
      </c>
      <c r="F5" s="111">
        <f>B72</f>
        <v>15</v>
      </c>
      <c r="G5" s="166">
        <f>B73</f>
        <v>17</v>
      </c>
      <c r="H5" s="111">
        <f>B74</f>
        <v>11</v>
      </c>
      <c r="I5" s="110">
        <f>B75</f>
        <v>5</v>
      </c>
      <c r="J5" s="111">
        <f>B76</f>
        <v>0</v>
      </c>
      <c r="K5" s="109">
        <f>B77</f>
        <v>1</v>
      </c>
      <c r="L5" s="166">
        <f>B78</f>
        <v>4</v>
      </c>
      <c r="M5" s="111">
        <f>B79</f>
        <v>1</v>
      </c>
      <c r="N5" s="111">
        <f>B80</f>
        <v>0</v>
      </c>
      <c r="O5" s="109">
        <f>B81</f>
        <v>3</v>
      </c>
      <c r="P5" s="181">
        <f>B82</f>
        <v>2</v>
      </c>
      <c r="Q5" s="193">
        <f>(G5+L5+M5-P5)*((G5+I5+(2*J5)+(3*K5))+(0.26*(L5+M5))+(0.52*N5))/(E5+L5+N5)</f>
        <v>15.470588235294118</v>
      </c>
      <c r="R5" s="150"/>
      <c r="S5" s="150"/>
      <c r="T5" s="150"/>
      <c r="U5" s="12"/>
      <c r="V5" s="12"/>
      <c r="W5" s="12"/>
      <c r="X5" s="12"/>
      <c r="Y5" s="12"/>
    </row>
    <row r="6" spans="1:25" s="102" customFormat="1" ht="18" customHeight="1" thickBot="1">
      <c r="A6" s="107" t="str">
        <f>A85</f>
        <v>DIVISH</v>
      </c>
      <c r="B6" s="168">
        <f>B85</f>
        <v>0.5142857142857142</v>
      </c>
      <c r="C6" s="114">
        <f>C85</f>
        <v>0.6857142857142857</v>
      </c>
      <c r="D6" s="117">
        <f>D85</f>
        <v>0.6486486486486487</v>
      </c>
      <c r="E6" s="109">
        <f>B86</f>
        <v>35</v>
      </c>
      <c r="F6" s="111">
        <f>B87</f>
        <v>14</v>
      </c>
      <c r="G6" s="111">
        <f>B88</f>
        <v>18</v>
      </c>
      <c r="H6" s="111">
        <f>B89</f>
        <v>11</v>
      </c>
      <c r="I6" s="111">
        <f>B90</f>
        <v>1</v>
      </c>
      <c r="J6" s="163">
        <f>B91</f>
        <v>1</v>
      </c>
      <c r="K6" s="109">
        <f>B92</f>
        <v>1</v>
      </c>
      <c r="L6" s="111">
        <f>B93</f>
        <v>2</v>
      </c>
      <c r="M6" s="163">
        <f>B94</f>
        <v>4</v>
      </c>
      <c r="N6" s="111">
        <f>B95</f>
        <v>1</v>
      </c>
      <c r="O6" s="111">
        <f>B96</f>
        <v>0</v>
      </c>
      <c r="P6" s="181">
        <f>B97</f>
        <v>2</v>
      </c>
      <c r="Q6" s="115">
        <f aca="true" t="shared" si="0" ref="Q6:Q22">(G6+L6+M6-P6)*((G6+I6+(2*J6)+(3*K6))+(0.26*(L6+M6))+(0.52*N6))/(E6+L6+N6)</f>
        <v>15.098947368421053</v>
      </c>
      <c r="R6" s="100"/>
      <c r="S6" s="100"/>
      <c r="T6" s="100"/>
      <c r="U6" s="101"/>
      <c r="V6" s="101"/>
      <c r="W6" s="101"/>
      <c r="X6" s="101"/>
      <c r="Y6" s="101"/>
    </row>
    <row r="7" spans="1:25" s="192" customFormat="1" ht="18" customHeight="1" thickBot="1">
      <c r="A7" s="185" t="str">
        <f>A100</f>
        <v>E(glitis, Imants)</v>
      </c>
      <c r="B7" s="186">
        <f>B100</f>
        <v>1</v>
      </c>
      <c r="C7" s="186">
        <f>C100</f>
        <v>3</v>
      </c>
      <c r="D7" s="186">
        <f>D100</f>
        <v>1</v>
      </c>
      <c r="E7" s="187">
        <f>B101</f>
        <v>2</v>
      </c>
      <c r="F7" s="187">
        <f>B102</f>
        <v>2</v>
      </c>
      <c r="G7" s="187">
        <f>B103</f>
        <v>2</v>
      </c>
      <c r="H7" s="187">
        <f>B104</f>
        <v>3</v>
      </c>
      <c r="I7" s="187">
        <f>B105</f>
        <v>1</v>
      </c>
      <c r="J7" s="187">
        <f>B106</f>
        <v>0</v>
      </c>
      <c r="K7" s="267">
        <f>B107</f>
        <v>1</v>
      </c>
      <c r="L7" s="187">
        <f>B108</f>
        <v>1</v>
      </c>
      <c r="M7" s="187">
        <f>B109</f>
        <v>0</v>
      </c>
      <c r="N7" s="187">
        <f>B110</f>
        <v>0</v>
      </c>
      <c r="O7" s="187">
        <f>B111</f>
        <v>0</v>
      </c>
      <c r="P7" s="188">
        <f>C111</f>
        <v>0</v>
      </c>
      <c r="Q7" s="189">
        <f t="shared" si="0"/>
        <v>6.260000000000001</v>
      </c>
      <c r="R7" s="190"/>
      <c r="S7" s="190"/>
      <c r="T7" s="190"/>
      <c r="U7" s="191"/>
      <c r="V7" s="191"/>
      <c r="W7" s="191"/>
      <c r="X7" s="191"/>
      <c r="Y7" s="191"/>
    </row>
    <row r="8" spans="1:25" s="16" customFormat="1" ht="18" customHeight="1" thickBot="1">
      <c r="A8" s="107" t="str">
        <f>A115</f>
        <v>FRANZEN</v>
      </c>
      <c r="B8" s="114">
        <f>B115</f>
        <v>0.42857142857142855</v>
      </c>
      <c r="C8" s="114">
        <f>C115</f>
        <v>0.42857142857142855</v>
      </c>
      <c r="D8" s="114">
        <f>D115</f>
        <v>0.4594594594594595</v>
      </c>
      <c r="E8" s="109">
        <f>B116</f>
        <v>35</v>
      </c>
      <c r="F8" s="111">
        <f>B117</f>
        <v>8</v>
      </c>
      <c r="G8" s="111">
        <f>B118</f>
        <v>15</v>
      </c>
      <c r="H8" s="111">
        <f>B119</f>
        <v>5</v>
      </c>
      <c r="I8" s="111">
        <f>B120</f>
        <v>0</v>
      </c>
      <c r="J8" s="111">
        <f>B121</f>
        <v>0</v>
      </c>
      <c r="K8" s="111">
        <f>B122</f>
        <v>0</v>
      </c>
      <c r="L8" s="111">
        <f>B123</f>
        <v>2</v>
      </c>
      <c r="M8" s="111">
        <f>B124</f>
        <v>0</v>
      </c>
      <c r="N8" s="109">
        <f>B125</f>
        <v>1</v>
      </c>
      <c r="O8" s="172">
        <f>B126</f>
        <v>4</v>
      </c>
      <c r="P8" s="112">
        <f>B127</f>
        <v>0</v>
      </c>
      <c r="Q8" s="115">
        <f t="shared" si="0"/>
        <v>7.175789473684211</v>
      </c>
      <c r="R8" s="66"/>
      <c r="S8" s="152"/>
      <c r="T8" s="66"/>
      <c r="U8" s="15"/>
      <c r="V8" s="15"/>
      <c r="W8" s="15"/>
      <c r="X8" s="15"/>
      <c r="Y8" s="15"/>
    </row>
    <row r="9" spans="1:25" s="102" customFormat="1" ht="18" customHeight="1" thickBot="1">
      <c r="A9" s="107" t="str">
        <f>A130</f>
        <v>GAYER</v>
      </c>
      <c r="B9" s="108">
        <f>B130</f>
        <v>0.6060606060606061</v>
      </c>
      <c r="C9" s="114">
        <f>C130</f>
        <v>0.696969696969697</v>
      </c>
      <c r="D9" s="114">
        <f>D130</f>
        <v>0.6666666666666666</v>
      </c>
      <c r="E9" s="109">
        <f>B131</f>
        <v>33</v>
      </c>
      <c r="F9" s="111">
        <f>B132</f>
        <v>14</v>
      </c>
      <c r="G9" s="109">
        <f>B133</f>
        <v>20</v>
      </c>
      <c r="H9" s="166">
        <f>B134</f>
        <v>14</v>
      </c>
      <c r="I9" s="109">
        <f>B135</f>
        <v>3</v>
      </c>
      <c r="J9" s="111">
        <f>B136</f>
        <v>0</v>
      </c>
      <c r="K9" s="111">
        <f>B137</f>
        <v>0</v>
      </c>
      <c r="L9" s="111">
        <f>B138</f>
        <v>3</v>
      </c>
      <c r="M9" s="111">
        <f>B139</f>
        <v>1</v>
      </c>
      <c r="N9" s="163">
        <f>B140</f>
        <v>2</v>
      </c>
      <c r="O9" s="111">
        <f>B141</f>
        <v>1</v>
      </c>
      <c r="P9" s="112">
        <f>B142</f>
        <v>0</v>
      </c>
      <c r="Q9" s="115">
        <f t="shared" si="0"/>
        <v>15.839999999999998</v>
      </c>
      <c r="R9" s="232"/>
      <c r="S9" s="100"/>
      <c r="T9" s="100"/>
      <c r="U9" s="101"/>
      <c r="V9" s="101"/>
      <c r="W9" s="101"/>
      <c r="X9" s="101"/>
      <c r="Y9" s="101"/>
    </row>
    <row r="10" spans="1:25" s="102" customFormat="1" ht="18" thickBot="1">
      <c r="A10" s="107" t="str">
        <f>A145</f>
        <v>GROFF</v>
      </c>
      <c r="B10" s="114">
        <f>B145</f>
        <v>0.4230769230769231</v>
      </c>
      <c r="C10" s="114">
        <f>C145</f>
        <v>0.4230769230769231</v>
      </c>
      <c r="D10" s="114">
        <f>D145</f>
        <v>0.4827586206896552</v>
      </c>
      <c r="E10" s="111">
        <f>B146</f>
        <v>26</v>
      </c>
      <c r="F10" s="111">
        <f>B147</f>
        <v>8</v>
      </c>
      <c r="G10" s="111">
        <f>B148</f>
        <v>11</v>
      </c>
      <c r="H10" s="111">
        <f>B149</f>
        <v>3</v>
      </c>
      <c r="I10" s="111">
        <f>B150</f>
        <v>0</v>
      </c>
      <c r="J10" s="111">
        <f>B151</f>
        <v>0</v>
      </c>
      <c r="K10" s="111">
        <f>B152</f>
        <v>0</v>
      </c>
      <c r="L10" s="111">
        <f>B153</f>
        <v>3</v>
      </c>
      <c r="M10" s="111">
        <f>B154</f>
        <v>0</v>
      </c>
      <c r="N10" s="111">
        <f>B155</f>
        <v>0</v>
      </c>
      <c r="O10" s="111">
        <f>B156</f>
        <v>0</v>
      </c>
      <c r="P10" s="171">
        <f>B157</f>
        <v>3</v>
      </c>
      <c r="Q10" s="115">
        <f t="shared" si="0"/>
        <v>4.468275862068965</v>
      </c>
      <c r="R10" s="232"/>
      <c r="S10" s="100"/>
      <c r="T10" s="100"/>
      <c r="U10" s="101"/>
      <c r="V10" s="101"/>
      <c r="W10" s="101"/>
      <c r="X10" s="101"/>
      <c r="Y10" s="101"/>
    </row>
    <row r="11" spans="1:25" s="102" customFormat="1" ht="21.75" thickBot="1">
      <c r="A11" s="107" t="str">
        <f>A160</f>
        <v>GUERNSEY</v>
      </c>
      <c r="B11" s="184">
        <f>B160</f>
        <v>0.6</v>
      </c>
      <c r="C11" s="184">
        <f>C160</f>
        <v>0.9</v>
      </c>
      <c r="D11" s="180">
        <f>D160</f>
        <v>0.6190476190476191</v>
      </c>
      <c r="E11" s="110">
        <f>B161</f>
        <v>40</v>
      </c>
      <c r="F11" s="110">
        <f>B162</f>
        <v>22</v>
      </c>
      <c r="G11" s="110">
        <f>B163</f>
        <v>24</v>
      </c>
      <c r="H11" s="166">
        <f>B164</f>
        <v>14</v>
      </c>
      <c r="I11" s="109">
        <f>B165</f>
        <v>4</v>
      </c>
      <c r="J11" s="163">
        <f>B166</f>
        <v>1</v>
      </c>
      <c r="K11" s="109">
        <f>B167</f>
        <v>2</v>
      </c>
      <c r="L11" s="111">
        <f>B168</f>
        <v>2</v>
      </c>
      <c r="M11" s="111">
        <f>B169</f>
        <v>0</v>
      </c>
      <c r="N11" s="111">
        <f>B170</f>
        <v>1</v>
      </c>
      <c r="O11" s="111">
        <f>B171</f>
        <v>1</v>
      </c>
      <c r="P11" s="112">
        <f>B172</f>
        <v>0</v>
      </c>
      <c r="Q11" s="113">
        <f t="shared" si="0"/>
        <v>22.396279069767445</v>
      </c>
      <c r="R11" s="235">
        <v>4</v>
      </c>
      <c r="S11" s="100"/>
      <c r="T11" s="100"/>
      <c r="U11" s="101"/>
      <c r="V11" s="101"/>
      <c r="W11" s="101"/>
      <c r="X11" s="101"/>
      <c r="Y11" s="101"/>
    </row>
    <row r="12" spans="1:25" s="14" customFormat="1" ht="18.75" hidden="1" thickBot="1">
      <c r="A12" s="107">
        <f>A175</f>
        <v>0</v>
      </c>
      <c r="B12" s="114" t="e">
        <f>B175</f>
        <v>#DIV/0!</v>
      </c>
      <c r="C12" s="114" t="e">
        <f>C175</f>
        <v>#DIV/0!</v>
      </c>
      <c r="D12" s="114" t="e">
        <f>D175</f>
        <v>#DIV/0!</v>
      </c>
      <c r="E12" s="111">
        <f>B176</f>
        <v>0</v>
      </c>
      <c r="F12" s="111">
        <f>B177</f>
        <v>0</v>
      </c>
      <c r="G12" s="111">
        <f>B178</f>
        <v>0</v>
      </c>
      <c r="H12" s="111">
        <f>B179</f>
        <v>0</v>
      </c>
      <c r="I12" s="111">
        <f>B180</f>
        <v>0</v>
      </c>
      <c r="J12" s="111">
        <f>B181</f>
        <v>0</v>
      </c>
      <c r="K12" s="111">
        <f>B182</f>
        <v>0</v>
      </c>
      <c r="L12" s="111">
        <f>B183</f>
        <v>0</v>
      </c>
      <c r="M12" s="111">
        <f>B184</f>
        <v>0</v>
      </c>
      <c r="N12" s="111">
        <f>B185</f>
        <v>0</v>
      </c>
      <c r="O12" s="111">
        <f>B186</f>
        <v>0</v>
      </c>
      <c r="P12" s="112">
        <f>C186</f>
        <v>0</v>
      </c>
      <c r="Q12" s="115" t="e">
        <f t="shared" si="0"/>
        <v>#DIV/0!</v>
      </c>
      <c r="R12" s="233"/>
      <c r="S12" s="65"/>
      <c r="T12" s="65"/>
      <c r="U12" s="13"/>
      <c r="V12" s="13"/>
      <c r="W12" s="13"/>
      <c r="X12" s="13"/>
      <c r="Y12" s="13"/>
    </row>
    <row r="13" spans="1:25" s="16" customFormat="1" ht="15.75" thickBot="1">
      <c r="A13" s="107" t="str">
        <f>A190</f>
        <v>HART</v>
      </c>
      <c r="B13" s="114">
        <f>B190</f>
        <v>0.4117647058823529</v>
      </c>
      <c r="C13" s="114">
        <f>C190</f>
        <v>0.47058823529411764</v>
      </c>
      <c r="D13" s="114">
        <f>D190</f>
        <v>0.4444444444444444</v>
      </c>
      <c r="E13" s="111">
        <f>B191</f>
        <v>17</v>
      </c>
      <c r="F13" s="111">
        <f>B192</f>
        <v>6</v>
      </c>
      <c r="G13" s="111">
        <f>B193</f>
        <v>7</v>
      </c>
      <c r="H13" s="111">
        <f>B194</f>
        <v>5</v>
      </c>
      <c r="I13" s="111">
        <f>B195</f>
        <v>1</v>
      </c>
      <c r="J13" s="111">
        <f>B196</f>
        <v>0</v>
      </c>
      <c r="K13" s="111">
        <f>B197</f>
        <v>0</v>
      </c>
      <c r="L13" s="111">
        <f>B198</f>
        <v>1</v>
      </c>
      <c r="M13" s="111">
        <f>B199</f>
        <v>0</v>
      </c>
      <c r="N13" s="111">
        <f>B200</f>
        <v>0</v>
      </c>
      <c r="O13" s="111">
        <f>B201</f>
        <v>1</v>
      </c>
      <c r="P13" s="112">
        <f>+B202</f>
        <v>1</v>
      </c>
      <c r="Q13" s="115">
        <f t="shared" si="0"/>
        <v>3.212222222222222</v>
      </c>
      <c r="R13" s="232"/>
      <c r="S13" s="66"/>
      <c r="T13" s="66"/>
      <c r="U13" s="15"/>
      <c r="V13" s="15"/>
      <c r="W13" s="15"/>
      <c r="X13" s="15"/>
      <c r="Y13" s="15"/>
    </row>
    <row r="14" spans="1:25" s="102" customFormat="1" ht="15.75" hidden="1" thickBot="1">
      <c r="A14" s="107" t="str">
        <f>A205</f>
        <v>HENNIG</v>
      </c>
      <c r="B14" s="114" t="e">
        <f>B205</f>
        <v>#DIV/0!</v>
      </c>
      <c r="C14" s="114" t="e">
        <f>C205</f>
        <v>#DIV/0!</v>
      </c>
      <c r="D14" s="114" t="e">
        <f>D205</f>
        <v>#DIV/0!</v>
      </c>
      <c r="E14" s="111">
        <f>B206</f>
        <v>0</v>
      </c>
      <c r="F14" s="111">
        <f>B207</f>
        <v>0</v>
      </c>
      <c r="G14" s="111">
        <f>B208</f>
        <v>0</v>
      </c>
      <c r="H14" s="111">
        <f>B209</f>
        <v>0</v>
      </c>
      <c r="I14" s="111">
        <f>B210</f>
        <v>0</v>
      </c>
      <c r="J14" s="111">
        <f>B211</f>
        <v>0</v>
      </c>
      <c r="K14" s="111">
        <f>B212</f>
        <v>0</v>
      </c>
      <c r="L14" s="111">
        <f>B213</f>
        <v>0</v>
      </c>
      <c r="M14" s="111">
        <f>B214</f>
        <v>0</v>
      </c>
      <c r="N14" s="111">
        <f>B215</f>
        <v>0</v>
      </c>
      <c r="O14" s="111">
        <f>B216</f>
        <v>0</v>
      </c>
      <c r="P14" s="112">
        <f>C216</f>
        <v>0</v>
      </c>
      <c r="Q14" s="115" t="e">
        <f t="shared" si="0"/>
        <v>#DIV/0!</v>
      </c>
      <c r="R14" s="232"/>
      <c r="S14" s="100"/>
      <c r="T14" s="100"/>
      <c r="U14" s="101"/>
      <c r="V14" s="101"/>
      <c r="W14" s="101"/>
      <c r="X14" s="101"/>
      <c r="Y14" s="101"/>
    </row>
    <row r="15" spans="1:25" s="102" customFormat="1" ht="21.75" thickBot="1">
      <c r="A15" s="107" t="str">
        <f>A220</f>
        <v>KAUFFMANN</v>
      </c>
      <c r="B15" s="117">
        <f>B220</f>
        <v>0.5757575757575758</v>
      </c>
      <c r="C15" s="162">
        <f>C220</f>
        <v>1.4545454545454546</v>
      </c>
      <c r="D15" s="168">
        <f>D220</f>
        <v>0.6285714285714286</v>
      </c>
      <c r="E15" s="109">
        <f>B221</f>
        <v>33</v>
      </c>
      <c r="F15" s="110">
        <f>B222</f>
        <v>21</v>
      </c>
      <c r="G15" s="166">
        <f>B223</f>
        <v>19</v>
      </c>
      <c r="H15" s="110">
        <f>B224</f>
        <v>23</v>
      </c>
      <c r="I15" s="109">
        <f>B225</f>
        <v>3</v>
      </c>
      <c r="J15" s="163">
        <f>B226</f>
        <v>1</v>
      </c>
      <c r="K15" s="163">
        <f>B227</f>
        <v>8</v>
      </c>
      <c r="L15" s="111">
        <f>B228</f>
        <v>2</v>
      </c>
      <c r="M15" s="111">
        <f>B229</f>
        <v>1</v>
      </c>
      <c r="N15" s="109">
        <f>B230</f>
        <v>2</v>
      </c>
      <c r="O15" s="109">
        <f>B231</f>
        <v>2</v>
      </c>
      <c r="P15" s="112">
        <f>B232</f>
        <v>0</v>
      </c>
      <c r="Q15" s="173">
        <f t="shared" si="0"/>
        <v>29.622702702702703</v>
      </c>
      <c r="R15" s="232">
        <v>2</v>
      </c>
      <c r="S15" s="100"/>
      <c r="T15" s="100"/>
      <c r="U15" s="101"/>
      <c r="V15" s="101"/>
      <c r="W15" s="101"/>
      <c r="X15" s="101"/>
      <c r="Y15" s="101"/>
    </row>
    <row r="16" spans="1:25" s="102" customFormat="1" ht="21.75" thickBot="1">
      <c r="A16" s="107" t="str">
        <f>A235</f>
        <v>KRAUS</v>
      </c>
      <c r="B16" s="114">
        <f>B235</f>
        <v>0.4864864864864865</v>
      </c>
      <c r="C16" s="117">
        <f>C235</f>
        <v>0.8378378378378378</v>
      </c>
      <c r="D16" s="114">
        <f>D235</f>
        <v>0.5813953488372093</v>
      </c>
      <c r="E16" s="109">
        <f>B236</f>
        <v>37</v>
      </c>
      <c r="F16" s="109">
        <f>B237</f>
        <v>19</v>
      </c>
      <c r="G16" s="166">
        <f>B238</f>
        <v>18</v>
      </c>
      <c r="H16" s="111">
        <f>B239</f>
        <v>21</v>
      </c>
      <c r="I16" s="109">
        <f>B240</f>
        <v>4</v>
      </c>
      <c r="J16" s="111">
        <f>B241</f>
        <v>0</v>
      </c>
      <c r="K16" s="109">
        <f>B242</f>
        <v>3</v>
      </c>
      <c r="L16" s="109">
        <f>B243</f>
        <v>6</v>
      </c>
      <c r="M16" s="111">
        <f>B244</f>
        <v>1</v>
      </c>
      <c r="N16" s="163">
        <f>B245</f>
        <v>2</v>
      </c>
      <c r="O16" s="111">
        <f>B246</f>
        <v>1</v>
      </c>
      <c r="P16" s="112">
        <f>B247</f>
        <v>0</v>
      </c>
      <c r="Q16" s="196">
        <f t="shared" si="0"/>
        <v>18.81111111111111</v>
      </c>
      <c r="R16" s="232"/>
      <c r="S16" s="100"/>
      <c r="T16" s="100"/>
      <c r="U16" s="101"/>
      <c r="V16" s="101"/>
      <c r="W16" s="101"/>
      <c r="X16" s="101"/>
      <c r="Y16" s="101"/>
    </row>
    <row r="17" spans="1:25" s="102" customFormat="1" ht="13.5" customHeight="1" hidden="1" thickBot="1">
      <c r="A17" s="107" t="str">
        <f>A250</f>
        <v>LANG</v>
      </c>
      <c r="B17" s="114" t="e">
        <f>B250</f>
        <v>#DIV/0!</v>
      </c>
      <c r="C17" s="114" t="e">
        <f>C250</f>
        <v>#DIV/0!</v>
      </c>
      <c r="D17" s="165" t="e">
        <f>D250</f>
        <v>#DIV/0!</v>
      </c>
      <c r="E17" s="111">
        <f>B251</f>
        <v>0</v>
      </c>
      <c r="F17" s="111">
        <f>B252</f>
        <v>0</v>
      </c>
      <c r="G17" s="111">
        <f>B253</f>
        <v>0</v>
      </c>
      <c r="H17" s="111">
        <f>B254</f>
        <v>0</v>
      </c>
      <c r="I17" s="111">
        <f>B255</f>
        <v>0</v>
      </c>
      <c r="J17" s="111">
        <f>B256</f>
        <v>0</v>
      </c>
      <c r="K17" s="111">
        <f>B257</f>
        <v>0</v>
      </c>
      <c r="L17" s="111">
        <f>B258</f>
        <v>0</v>
      </c>
      <c r="M17" s="111">
        <f>B259</f>
        <v>0</v>
      </c>
      <c r="N17" s="111">
        <f>B260</f>
        <v>0</v>
      </c>
      <c r="O17" s="111">
        <f>B261</f>
        <v>0</v>
      </c>
      <c r="P17" s="112">
        <f>C261</f>
        <v>0</v>
      </c>
      <c r="Q17" s="115" t="e">
        <f t="shared" si="0"/>
        <v>#DIV/0!</v>
      </c>
      <c r="R17" s="232"/>
      <c r="S17" s="100"/>
      <c r="T17" s="100"/>
      <c r="U17" s="101"/>
      <c r="V17" s="101"/>
      <c r="W17" s="101"/>
      <c r="X17" s="101"/>
      <c r="Y17" s="101"/>
    </row>
    <row r="18" spans="1:25" s="16" customFormat="1" ht="18.75" thickBot="1">
      <c r="A18" s="107" t="str">
        <f>A265</f>
        <v>MAKI</v>
      </c>
      <c r="B18" s="114">
        <f>B265</f>
        <v>0.6153846153846154</v>
      </c>
      <c r="C18" s="114">
        <f>C265</f>
        <v>0.6923076923076923</v>
      </c>
      <c r="D18" s="108">
        <f>D265</f>
        <v>0.6875</v>
      </c>
      <c r="E18" s="154">
        <f>B266</f>
        <v>13</v>
      </c>
      <c r="F18" s="111">
        <f>B267</f>
        <v>6</v>
      </c>
      <c r="G18" s="111">
        <f>B268</f>
        <v>8</v>
      </c>
      <c r="H18" s="111">
        <f>B269</f>
        <v>6</v>
      </c>
      <c r="I18" s="111">
        <f>B270</f>
        <v>1</v>
      </c>
      <c r="J18" s="111">
        <f>B271</f>
        <v>0</v>
      </c>
      <c r="K18" s="111">
        <f>B272</f>
        <v>0</v>
      </c>
      <c r="L18" s="111">
        <f>B273</f>
        <v>3</v>
      </c>
      <c r="M18" s="111">
        <f>B274</f>
        <v>0</v>
      </c>
      <c r="N18" s="111">
        <f>B275</f>
        <v>0</v>
      </c>
      <c r="O18" s="111">
        <f>B276</f>
        <v>0</v>
      </c>
      <c r="P18" s="112">
        <f>B277</f>
        <v>0</v>
      </c>
      <c r="Q18" s="115">
        <f t="shared" si="0"/>
        <v>6.72375</v>
      </c>
      <c r="R18" s="232"/>
      <c r="S18" s="66"/>
      <c r="T18" s="66"/>
      <c r="U18" s="15"/>
      <c r="V18" s="15"/>
      <c r="W18" s="15"/>
      <c r="X18" s="15"/>
      <c r="Y18" s="15"/>
    </row>
    <row r="19" spans="1:25" s="102" customFormat="1" ht="21.75" thickBot="1">
      <c r="A19" s="237" t="str">
        <f>A280</f>
        <v>POINTER</v>
      </c>
      <c r="B19" s="117">
        <f>B280</f>
        <v>0.5714285714285714</v>
      </c>
      <c r="C19" s="108">
        <f>C280</f>
        <v>1.0612244897959184</v>
      </c>
      <c r="D19" s="108">
        <f>D280</f>
        <v>0.6727272727272727</v>
      </c>
      <c r="E19" s="163">
        <f>B281</f>
        <v>49</v>
      </c>
      <c r="F19" s="163">
        <f>B282</f>
        <v>28</v>
      </c>
      <c r="G19" s="163">
        <f>B283</f>
        <v>28</v>
      </c>
      <c r="H19" s="163">
        <f>B284</f>
        <v>33</v>
      </c>
      <c r="I19" s="116">
        <f>B285</f>
        <v>3</v>
      </c>
      <c r="J19" s="111">
        <f>B286</f>
        <v>0</v>
      </c>
      <c r="K19" s="268">
        <f>B287</f>
        <v>7</v>
      </c>
      <c r="L19" s="109">
        <f>B288</f>
        <v>6</v>
      </c>
      <c r="M19" s="110">
        <f>B289</f>
        <v>3</v>
      </c>
      <c r="N19" s="109">
        <f>B290</f>
        <v>2</v>
      </c>
      <c r="O19" s="111">
        <f>B291</f>
        <v>0</v>
      </c>
      <c r="P19" s="171">
        <f>B292</f>
        <v>3</v>
      </c>
      <c r="Q19" s="236">
        <f t="shared" si="0"/>
        <v>33.03368421052632</v>
      </c>
      <c r="R19" s="234">
        <v>1</v>
      </c>
      <c r="S19" s="100"/>
      <c r="T19" s="100"/>
      <c r="U19" s="101"/>
      <c r="V19" s="101"/>
      <c r="W19" s="101"/>
      <c r="X19" s="101"/>
      <c r="Y19" s="101"/>
    </row>
    <row r="20" spans="1:25" s="102" customFormat="1" ht="21.75" thickBot="1">
      <c r="A20" s="107" t="str">
        <f>A295</f>
        <v>RODILITZ</v>
      </c>
      <c r="B20" s="114">
        <f>B295</f>
        <v>0.47368421052631576</v>
      </c>
      <c r="C20" s="114">
        <f>C295</f>
        <v>0.5526315789473685</v>
      </c>
      <c r="D20" s="114">
        <f>D295</f>
        <v>0.62</v>
      </c>
      <c r="E20" s="109">
        <f>B296</f>
        <v>38</v>
      </c>
      <c r="F20" s="111">
        <f>B297</f>
        <v>18</v>
      </c>
      <c r="G20" s="111">
        <f>B298</f>
        <v>18</v>
      </c>
      <c r="H20" s="111">
        <f>B299</f>
        <v>13</v>
      </c>
      <c r="I20" s="111">
        <f>B300</f>
        <v>0</v>
      </c>
      <c r="J20" s="111">
        <f>B301</f>
        <v>0</v>
      </c>
      <c r="K20" s="109">
        <f>B302</f>
        <v>1</v>
      </c>
      <c r="L20" s="163">
        <f>B303</f>
        <v>12</v>
      </c>
      <c r="M20" s="111">
        <f>B304</f>
        <v>1</v>
      </c>
      <c r="N20" s="111">
        <f>B305</f>
        <v>0</v>
      </c>
      <c r="O20" s="111">
        <f>B306</f>
        <v>0</v>
      </c>
      <c r="P20" s="112">
        <f>B307</f>
        <v>0</v>
      </c>
      <c r="Q20" s="115">
        <f t="shared" si="0"/>
        <v>15.115599999999999</v>
      </c>
      <c r="R20" s="232"/>
      <c r="S20" s="100"/>
      <c r="T20" s="100"/>
      <c r="U20" s="101"/>
      <c r="V20" s="101"/>
      <c r="W20" s="101"/>
      <c r="X20" s="101"/>
      <c r="Y20" s="101"/>
    </row>
    <row r="21" spans="1:25" s="102" customFormat="1" ht="18" hidden="1" thickBot="1">
      <c r="A21" s="107">
        <f>A310</f>
        <v>0</v>
      </c>
      <c r="B21" s="114" t="e">
        <f>B310</f>
        <v>#DIV/0!</v>
      </c>
      <c r="C21" s="114" t="e">
        <f>C310</f>
        <v>#DIV/0!</v>
      </c>
      <c r="D21" s="114" t="e">
        <f>D310</f>
        <v>#DIV/0!</v>
      </c>
      <c r="E21" s="109">
        <f>B311</f>
        <v>0</v>
      </c>
      <c r="F21" s="111">
        <f>B312</f>
        <v>0</v>
      </c>
      <c r="G21" s="111">
        <f>B313</f>
        <v>0</v>
      </c>
      <c r="H21" s="111">
        <f>B314</f>
        <v>0</v>
      </c>
      <c r="I21" s="111">
        <f>B315</f>
        <v>0</v>
      </c>
      <c r="J21" s="111">
        <f>B316</f>
        <v>0</v>
      </c>
      <c r="K21" s="111">
        <f>B317</f>
        <v>0</v>
      </c>
      <c r="L21" s="111">
        <f>B318</f>
        <v>0</v>
      </c>
      <c r="M21" s="111">
        <f>B319</f>
        <v>0</v>
      </c>
      <c r="N21" s="111">
        <f>B320</f>
        <v>0</v>
      </c>
      <c r="O21" s="111">
        <f>B321</f>
        <v>0</v>
      </c>
      <c r="P21" s="112">
        <f>C321</f>
        <v>0</v>
      </c>
      <c r="Q21" s="115" t="e">
        <f t="shared" si="0"/>
        <v>#DIV/0!</v>
      </c>
      <c r="R21" s="232"/>
      <c r="S21" s="100"/>
      <c r="T21" s="100"/>
      <c r="U21" s="101"/>
      <c r="V21" s="101"/>
      <c r="W21" s="101"/>
      <c r="X21" s="101"/>
      <c r="Y21" s="101"/>
    </row>
    <row r="22" spans="1:25" s="102" customFormat="1" ht="18">
      <c r="A22" s="107" t="str">
        <f>A325</f>
        <v>WALTERS, P.</v>
      </c>
      <c r="B22" s="168">
        <f>B325</f>
        <v>0.5263157894736842</v>
      </c>
      <c r="C22" s="117">
        <f>C325</f>
        <v>0.8947368421052632</v>
      </c>
      <c r="D22" s="168">
        <f>D325</f>
        <v>0.6521739130434783</v>
      </c>
      <c r="E22" s="109">
        <f>B326</f>
        <v>38</v>
      </c>
      <c r="F22" s="111">
        <f>B327</f>
        <v>14</v>
      </c>
      <c r="G22" s="111">
        <f>B328</f>
        <v>20</v>
      </c>
      <c r="H22" s="110">
        <f>B329</f>
        <v>21</v>
      </c>
      <c r="I22" s="109">
        <f>B330</f>
        <v>5</v>
      </c>
      <c r="J22" s="111">
        <f>B331</f>
        <v>0</v>
      </c>
      <c r="K22" s="109">
        <f>B332</f>
        <v>3</v>
      </c>
      <c r="L22" s="110">
        <f>B333</f>
        <v>8</v>
      </c>
      <c r="M22" s="109">
        <f>B334</f>
        <v>2</v>
      </c>
      <c r="N22" s="109">
        <f>B335</f>
        <v>1</v>
      </c>
      <c r="O22" s="111">
        <f>B336</f>
        <v>1</v>
      </c>
      <c r="P22" s="181">
        <f>B337</f>
        <v>2</v>
      </c>
      <c r="Q22" s="194">
        <f t="shared" si="0"/>
        <v>22.114042553191492</v>
      </c>
      <c r="R22" s="235">
        <v>4</v>
      </c>
      <c r="S22" s="100"/>
      <c r="T22" s="100"/>
      <c r="U22" s="101"/>
      <c r="V22" s="101"/>
      <c r="W22" s="101"/>
      <c r="X22" s="101"/>
      <c r="Y22" s="101"/>
    </row>
    <row r="23" spans="1:25" s="102" customFormat="1" ht="21">
      <c r="A23" s="107" t="str">
        <f>A340</f>
        <v>Walters, B.</v>
      </c>
      <c r="B23" s="167">
        <f>B340</f>
        <v>0.6388888888888888</v>
      </c>
      <c r="C23" s="108">
        <f>C340</f>
        <v>1.0277777777777777</v>
      </c>
      <c r="D23" s="162">
        <f>D340</f>
        <v>0.725</v>
      </c>
      <c r="E23" s="109">
        <f>B341</f>
        <v>36</v>
      </c>
      <c r="F23" s="116">
        <f>B342</f>
        <v>18</v>
      </c>
      <c r="G23" s="110">
        <f>B343</f>
        <v>23</v>
      </c>
      <c r="H23" s="166">
        <f>B344</f>
        <v>14</v>
      </c>
      <c r="I23" s="163">
        <f>B345</f>
        <v>11</v>
      </c>
      <c r="J23" s="111">
        <f>B346</f>
        <v>0</v>
      </c>
      <c r="K23" s="109">
        <f>B347</f>
        <v>1</v>
      </c>
      <c r="L23" s="166">
        <f>B348</f>
        <v>4</v>
      </c>
      <c r="M23" s="109">
        <f>B349</f>
        <v>2</v>
      </c>
      <c r="N23" s="111">
        <f>B350</f>
        <v>0</v>
      </c>
      <c r="O23" s="155">
        <f>B351</f>
        <v>2</v>
      </c>
      <c r="P23" s="156"/>
      <c r="Q23" s="182">
        <f>(G23+L23+M23-P23)*((G23+I23+(2*J23)+(3*K23))+(0.26*(L23+M23))+(0.52*N23))/(E23+L23+N23)</f>
        <v>27.956</v>
      </c>
      <c r="R23" s="232">
        <v>3</v>
      </c>
      <c r="S23" s="100"/>
      <c r="T23" s="100"/>
      <c r="U23" s="101"/>
      <c r="V23" s="101"/>
      <c r="W23" s="101"/>
      <c r="X23" s="101"/>
      <c r="Y23" s="101"/>
    </row>
    <row r="24" spans="1:25" s="102" customFormat="1" ht="16.5" customHeight="1">
      <c r="A24" s="107" t="str">
        <f>A355</f>
        <v>WIEDERHOLT</v>
      </c>
      <c r="B24" s="117">
        <f>B355</f>
        <v>0.5714285714285714</v>
      </c>
      <c r="C24" s="117">
        <f>C355</f>
        <v>0.6785714285714286</v>
      </c>
      <c r="D24" s="108">
        <f>D355</f>
        <v>0.6551724137931034</v>
      </c>
      <c r="E24" s="109">
        <f>B356</f>
        <v>28</v>
      </c>
      <c r="F24" s="111">
        <f>B357</f>
        <v>12</v>
      </c>
      <c r="G24" s="111">
        <f>B358</f>
        <v>16</v>
      </c>
      <c r="H24" s="166">
        <f>B359</f>
        <v>9</v>
      </c>
      <c r="I24" s="111">
        <f>B360</f>
        <v>1</v>
      </c>
      <c r="J24" s="163">
        <f>B361</f>
        <v>1</v>
      </c>
      <c r="K24" s="116">
        <f>B362</f>
        <v>0</v>
      </c>
      <c r="L24" s="111">
        <f>B363</f>
        <v>1</v>
      </c>
      <c r="M24" s="109">
        <f>B364</f>
        <v>2</v>
      </c>
      <c r="N24" s="111">
        <f>B365</f>
        <v>0</v>
      </c>
      <c r="O24" s="111">
        <f>B366</f>
        <v>0</v>
      </c>
      <c r="P24" s="156">
        <f>B367</f>
        <v>0</v>
      </c>
      <c r="Q24" s="195">
        <f>(F24+L24+M24-P24)*((G24+I24+(2*J24)+(3*K24))+(2.26*(L24+M24))+(0.52*N24))/(E24+L24+N24)</f>
        <v>13.334482758620691</v>
      </c>
      <c r="R24" s="232"/>
      <c r="S24" s="100"/>
      <c r="T24" s="100"/>
      <c r="U24" s="101"/>
      <c r="V24" s="101"/>
      <c r="W24" s="101"/>
      <c r="X24" s="101"/>
      <c r="Y24" s="101"/>
    </row>
    <row r="25" spans="1:25" s="16" customFormat="1" ht="16.5" customHeight="1" hidden="1">
      <c r="A25" s="153" t="str">
        <f>A370</f>
        <v>Misc.</v>
      </c>
      <c r="B25" s="114" t="e">
        <f>B370</f>
        <v>#DIV/0!</v>
      </c>
      <c r="C25" s="114" t="e">
        <f>C370</f>
        <v>#DIV/0!</v>
      </c>
      <c r="D25" s="114" t="e">
        <f>D370</f>
        <v>#DIV/0!</v>
      </c>
      <c r="E25" s="154">
        <f>B371</f>
        <v>0</v>
      </c>
      <c r="F25" s="154">
        <f>B372</f>
        <v>0</v>
      </c>
      <c r="G25" s="154">
        <f>B373</f>
        <v>0</v>
      </c>
      <c r="H25" s="111">
        <f>B374</f>
        <v>0</v>
      </c>
      <c r="I25" s="111">
        <f>B375</f>
        <v>0</v>
      </c>
      <c r="J25" s="111">
        <f>B376</f>
        <v>0</v>
      </c>
      <c r="K25" s="111">
        <f>B377</f>
        <v>0</v>
      </c>
      <c r="L25" s="111">
        <f>B378</f>
        <v>0</v>
      </c>
      <c r="M25" s="111">
        <f>B379</f>
        <v>0</v>
      </c>
      <c r="N25" s="111">
        <f>B380</f>
        <v>0</v>
      </c>
      <c r="O25" s="111">
        <f>B381</f>
        <v>0</v>
      </c>
      <c r="P25" s="158"/>
      <c r="Q25" s="118" t="e">
        <f>(F25+L25+M25-P25)*((G25+I25+(2*J25)+(3*K25))+(2.26*(L25+M25))+(0.52*N25))/(E25+L25+N25)</f>
        <v>#DIV/0!</v>
      </c>
      <c r="R25" s="66"/>
      <c r="S25" s="66"/>
      <c r="T25" s="66"/>
      <c r="U25" s="15"/>
      <c r="V25" s="15"/>
      <c r="W25" s="15"/>
      <c r="X25" s="15"/>
      <c r="Y25" s="15"/>
    </row>
    <row r="26" spans="1:25" s="8" customFormat="1" ht="16.5" customHeight="1" hidden="1">
      <c r="A26" s="119">
        <f>A385</f>
        <v>0</v>
      </c>
      <c r="B26" s="114" t="e">
        <f>B385</f>
        <v>#DIV/0!</v>
      </c>
      <c r="C26" s="114" t="e">
        <f>C385</f>
        <v>#DIV/0!</v>
      </c>
      <c r="D26" s="114" t="e">
        <f>D385</f>
        <v>#DIV/0!</v>
      </c>
      <c r="E26" s="111">
        <f>B386</f>
        <v>0</v>
      </c>
      <c r="F26" s="111">
        <f>B387</f>
        <v>0</v>
      </c>
      <c r="G26" s="111">
        <f>B388</f>
        <v>0</v>
      </c>
      <c r="H26" s="111">
        <f>B389</f>
        <v>0</v>
      </c>
      <c r="I26" s="111">
        <f>B390</f>
        <v>0</v>
      </c>
      <c r="J26" s="111">
        <f>B391</f>
        <v>0</v>
      </c>
      <c r="K26" s="111">
        <f>B392</f>
        <v>0</v>
      </c>
      <c r="L26" s="111">
        <f>B393</f>
        <v>0</v>
      </c>
      <c r="M26" s="160">
        <f>B394</f>
        <v>0</v>
      </c>
      <c r="N26" s="111">
        <f>B395</f>
        <v>0</v>
      </c>
      <c r="O26" s="111">
        <f>B396</f>
        <v>0</v>
      </c>
      <c r="P26" s="156"/>
      <c r="Q26" s="159" t="e">
        <f>(F26+L26+M26-P26)*((G26+I26+(2*J26)+(3*K26))+(2.26*(L26+M26))+(0.52*N26))/(E26+L26+N26)</f>
        <v>#DIV/0!</v>
      </c>
      <c r="R26" s="63"/>
      <c r="S26" s="63"/>
      <c r="T26" s="63"/>
      <c r="U26" s="7"/>
      <c r="V26" s="7"/>
      <c r="W26" s="7"/>
      <c r="X26" s="7"/>
      <c r="Y26" s="7"/>
    </row>
    <row r="27" spans="1:25" s="18" customFormat="1" ht="16.5" customHeight="1">
      <c r="A27" s="120" t="s">
        <v>6</v>
      </c>
      <c r="B27" s="121">
        <f>G27/E27</f>
        <v>0.5387755102040817</v>
      </c>
      <c r="C27" s="121">
        <f>((G27+I27+2*J27+3*K27)/E27)</f>
        <v>0.8142857142857143</v>
      </c>
      <c r="D27" s="121">
        <f>(G27+L27+M27)/(E27+L27)</f>
        <v>0.6218181818181818</v>
      </c>
      <c r="E27" s="122">
        <f aca="true" t="shared" si="1" ref="E27:N27">SUM(E5:E26)</f>
        <v>490</v>
      </c>
      <c r="F27" s="122">
        <f t="shared" si="1"/>
        <v>225</v>
      </c>
      <c r="G27" s="122">
        <f t="shared" si="1"/>
        <v>264</v>
      </c>
      <c r="H27" s="122">
        <f t="shared" si="1"/>
        <v>206</v>
      </c>
      <c r="I27" s="122">
        <f t="shared" si="1"/>
        <v>43</v>
      </c>
      <c r="J27" s="122">
        <f t="shared" si="1"/>
        <v>4</v>
      </c>
      <c r="K27" s="122">
        <f t="shared" si="1"/>
        <v>28</v>
      </c>
      <c r="L27" s="122">
        <f t="shared" si="1"/>
        <v>60</v>
      </c>
      <c r="M27" s="122">
        <f t="shared" si="1"/>
        <v>18</v>
      </c>
      <c r="N27" s="122">
        <f t="shared" si="1"/>
        <v>12</v>
      </c>
      <c r="O27" s="122">
        <f>SUM(O5:O26)</f>
        <v>16</v>
      </c>
      <c r="P27" s="123">
        <f>SUM(P5:P26)</f>
        <v>13</v>
      </c>
      <c r="Q27" s="124"/>
      <c r="R27" s="67"/>
      <c r="S27" s="68"/>
      <c r="T27" s="68"/>
      <c r="U27" s="17"/>
      <c r="V27" s="17"/>
      <c r="W27" s="17"/>
      <c r="X27" s="17"/>
      <c r="Y27" s="17"/>
    </row>
    <row r="28" spans="2:28" s="238" customFormat="1" ht="42" customHeight="1">
      <c r="B28" s="239" t="s">
        <v>157</v>
      </c>
      <c r="C28" s="49"/>
      <c r="D28" s="49"/>
      <c r="E28" s="240"/>
      <c r="F28" s="240"/>
      <c r="G28" s="240"/>
      <c r="H28" s="241"/>
      <c r="I28" s="241"/>
      <c r="J28" s="241"/>
      <c r="K28" s="241"/>
      <c r="L28" s="241"/>
      <c r="M28" s="241"/>
      <c r="N28" s="241"/>
      <c r="O28" s="241"/>
      <c r="P28" s="241"/>
      <c r="Q28" s="240"/>
      <c r="R28" s="242"/>
      <c r="S28" s="243"/>
      <c r="T28" s="243"/>
      <c r="U28" s="244"/>
      <c r="V28" s="245"/>
      <c r="W28" s="246"/>
      <c r="X28" s="247"/>
      <c r="Y28" s="243"/>
      <c r="Z28" s="243"/>
      <c r="AA28" s="243"/>
      <c r="AB28" s="243"/>
    </row>
    <row r="29" spans="1:255" s="9" customFormat="1" ht="24" customHeight="1">
      <c r="A29" s="174"/>
      <c r="B29" s="261" t="s">
        <v>70</v>
      </c>
      <c r="C29" s="250" t="s">
        <v>71</v>
      </c>
      <c r="D29" s="252" t="s">
        <v>72</v>
      </c>
      <c r="E29" s="175">
        <v>38114</v>
      </c>
      <c r="F29" s="175">
        <f aca="true" t="shared" si="2" ref="F29:R29">E29+7</f>
        <v>38121</v>
      </c>
      <c r="G29" s="175">
        <f t="shared" si="2"/>
        <v>38128</v>
      </c>
      <c r="H29" s="175">
        <f>G29+7</f>
        <v>38135</v>
      </c>
      <c r="I29" s="175">
        <f t="shared" si="2"/>
        <v>38142</v>
      </c>
      <c r="J29" s="175">
        <f t="shared" si="2"/>
        <v>38149</v>
      </c>
      <c r="K29" s="175">
        <f t="shared" si="2"/>
        <v>38156</v>
      </c>
      <c r="L29" s="175">
        <f>K29+7</f>
        <v>38163</v>
      </c>
      <c r="M29" s="175">
        <f>L29+14</f>
        <v>38177</v>
      </c>
      <c r="N29" s="175">
        <f>M29+7</f>
        <v>38184</v>
      </c>
      <c r="O29" s="175">
        <f>N29+7</f>
        <v>38191</v>
      </c>
      <c r="P29" s="175">
        <f t="shared" si="2"/>
        <v>38198</v>
      </c>
      <c r="Q29" s="175">
        <f t="shared" si="2"/>
        <v>38205</v>
      </c>
      <c r="R29" s="176">
        <f t="shared" si="2"/>
        <v>38212</v>
      </c>
      <c r="S29"/>
      <c r="T29"/>
      <c r="U29" s="22"/>
      <c r="V29" s="22"/>
      <c r="W29" s="22"/>
      <c r="X29" s="21"/>
      <c r="Y29"/>
      <c r="Z29"/>
      <c r="AA29"/>
      <c r="AB29"/>
      <c r="IU29" s="19">
        <f>IT29+7</f>
        <v>7</v>
      </c>
    </row>
    <row r="30" spans="1:28" s="11" customFormat="1" ht="58.5" customHeight="1">
      <c r="A30" s="177"/>
      <c r="B30" s="262"/>
      <c r="C30" s="251"/>
      <c r="D30" s="253"/>
      <c r="E30" s="178" t="s">
        <v>10</v>
      </c>
      <c r="F30" s="178" t="s">
        <v>11</v>
      </c>
      <c r="G30" s="178" t="s">
        <v>12</v>
      </c>
      <c r="H30" s="178" t="s">
        <v>13</v>
      </c>
      <c r="I30" s="178" t="s">
        <v>14</v>
      </c>
      <c r="J30" s="178" t="s">
        <v>15</v>
      </c>
      <c r="K30" s="179" t="s">
        <v>4</v>
      </c>
      <c r="L30" s="178" t="s">
        <v>3</v>
      </c>
      <c r="M30" s="178" t="s">
        <v>156</v>
      </c>
      <c r="N30" s="178" t="s">
        <v>155</v>
      </c>
      <c r="O30" s="178" t="s">
        <v>98</v>
      </c>
      <c r="P30" s="179" t="s">
        <v>67</v>
      </c>
      <c r="Q30" s="178" t="s">
        <v>69</v>
      </c>
      <c r="R30" s="183" t="s">
        <v>68</v>
      </c>
      <c r="S30"/>
      <c r="T30"/>
      <c r="U30" s="86"/>
      <c r="V30" s="87"/>
      <c r="W30" s="23"/>
      <c r="X30" s="24" t="s">
        <v>7</v>
      </c>
      <c r="Y30"/>
      <c r="Z30"/>
      <c r="AA30"/>
      <c r="AB30"/>
    </row>
    <row r="31" spans="1:25" s="9" customFormat="1" ht="108.75" customHeight="1" thickBot="1">
      <c r="A31" s="105"/>
      <c r="E31" s="225" t="s">
        <v>74</v>
      </c>
      <c r="F31" s="125"/>
      <c r="G31" s="126"/>
      <c r="H31" s="126"/>
      <c r="I31" s="126"/>
      <c r="J31" s="126"/>
      <c r="K31" s="127"/>
      <c r="L31" s="126"/>
      <c r="M31" s="128"/>
      <c r="N31" s="129"/>
      <c r="O31" s="129"/>
      <c r="P31" s="129"/>
      <c r="Q31" s="129"/>
      <c r="R31" s="59"/>
      <c r="S31" s="59"/>
      <c r="T31" s="59"/>
      <c r="U31" s="11"/>
      <c r="V31" s="11"/>
      <c r="W31" s="11"/>
      <c r="X31" s="11"/>
      <c r="Y31" s="11"/>
    </row>
    <row r="32" spans="1:25" s="199" customFormat="1" ht="48" customHeight="1" thickBot="1" thickTop="1">
      <c r="A32" s="197"/>
      <c r="D32" s="226" t="s">
        <v>18</v>
      </c>
      <c r="E32" s="227" t="s">
        <v>75</v>
      </c>
      <c r="F32" s="228"/>
      <c r="G32" s="229"/>
      <c r="H32" s="227" t="s">
        <v>79</v>
      </c>
      <c r="I32" s="229"/>
      <c r="J32" s="229"/>
      <c r="K32" s="229"/>
      <c r="L32" s="230"/>
      <c r="M32" s="231"/>
      <c r="N32" s="220"/>
      <c r="O32" s="220"/>
      <c r="P32" s="220"/>
      <c r="Q32" s="220"/>
      <c r="R32" s="221"/>
      <c r="S32" s="221"/>
      <c r="T32" s="221"/>
      <c r="U32" s="198"/>
      <c r="V32" s="198"/>
      <c r="W32" s="198"/>
      <c r="X32" s="198"/>
      <c r="Y32" s="198"/>
    </row>
    <row r="33" spans="1:25" s="206" customFormat="1" ht="30" customHeight="1" thickTop="1">
      <c r="A33" s="200"/>
      <c r="D33" s="201" t="s">
        <v>45</v>
      </c>
      <c r="E33" s="202" t="s">
        <v>76</v>
      </c>
      <c r="G33" s="203"/>
      <c r="H33" s="202" t="s">
        <v>27</v>
      </c>
      <c r="I33" s="203"/>
      <c r="J33" s="203"/>
      <c r="K33" s="203"/>
      <c r="L33" s="204"/>
      <c r="M33" s="222"/>
      <c r="N33" s="222"/>
      <c r="O33" s="222"/>
      <c r="P33" s="222"/>
      <c r="Q33" s="222"/>
      <c r="R33" s="222"/>
      <c r="S33" s="222"/>
      <c r="T33" s="222"/>
      <c r="U33" s="205"/>
      <c r="V33" s="205"/>
      <c r="W33" s="205"/>
      <c r="X33" s="205"/>
      <c r="Y33" s="205"/>
    </row>
    <row r="34" spans="1:20" s="213" customFormat="1" ht="25.5">
      <c r="A34" s="207"/>
      <c r="D34" s="208" t="s">
        <v>46</v>
      </c>
      <c r="E34" s="209" t="s">
        <v>77</v>
      </c>
      <c r="G34" s="210"/>
      <c r="H34" s="209" t="s">
        <v>80</v>
      </c>
      <c r="I34" s="210"/>
      <c r="J34" s="208"/>
      <c r="K34" s="211"/>
      <c r="L34" s="212"/>
      <c r="M34" s="223"/>
      <c r="N34" s="223"/>
      <c r="O34" s="223"/>
      <c r="P34" s="223"/>
      <c r="Q34" s="223"/>
      <c r="R34" s="223"/>
      <c r="S34" s="223"/>
      <c r="T34" s="223"/>
    </row>
    <row r="35" spans="1:20" s="219" customFormat="1" ht="25.5" customHeight="1">
      <c r="A35" s="214"/>
      <c r="D35" s="215" t="s">
        <v>5</v>
      </c>
      <c r="E35" s="216" t="s">
        <v>78</v>
      </c>
      <c r="G35" s="217"/>
      <c r="H35" s="216" t="s">
        <v>81</v>
      </c>
      <c r="I35" s="217"/>
      <c r="J35" s="215"/>
      <c r="K35" s="217"/>
      <c r="L35" s="218"/>
      <c r="M35" s="224"/>
      <c r="N35" s="224"/>
      <c r="O35" s="224"/>
      <c r="P35" s="224"/>
      <c r="Q35" s="224"/>
      <c r="R35" s="224"/>
      <c r="S35" s="224"/>
      <c r="T35" s="224"/>
    </row>
    <row r="36" spans="1:20" s="26" customFormat="1" ht="33.75" customHeight="1">
      <c r="A36" s="142"/>
      <c r="B36" s="143"/>
      <c r="C36" s="144"/>
      <c r="D36" s="145"/>
      <c r="E36" s="146"/>
      <c r="F36" s="146"/>
      <c r="G36" s="146"/>
      <c r="H36" s="146"/>
      <c r="I36" s="146"/>
      <c r="J36" s="146"/>
      <c r="K36" s="147"/>
      <c r="L36" s="148"/>
      <c r="M36" s="257"/>
      <c r="N36" s="258"/>
      <c r="O36" s="258"/>
      <c r="P36" s="258"/>
      <c r="Q36" s="258"/>
      <c r="R36" s="259"/>
      <c r="S36" s="259"/>
      <c r="T36" s="259"/>
    </row>
    <row r="37" spans="1:20" s="57" customFormat="1" ht="31.5" customHeight="1">
      <c r="A37" s="142"/>
      <c r="B37" s="142"/>
      <c r="C37" s="144"/>
      <c r="D37" s="145"/>
      <c r="E37" s="146"/>
      <c r="F37" s="146"/>
      <c r="G37" s="146"/>
      <c r="H37" s="146"/>
      <c r="I37" s="146"/>
      <c r="J37" s="146"/>
      <c r="K37" s="147"/>
      <c r="L37" s="148"/>
      <c r="M37" s="258"/>
      <c r="N37" s="258"/>
      <c r="O37" s="258"/>
      <c r="P37" s="258"/>
      <c r="Q37" s="258"/>
      <c r="R37" s="259"/>
      <c r="S37" s="259"/>
      <c r="T37" s="259"/>
    </row>
    <row r="38" spans="1:25" s="32" customFormat="1" ht="75.75" customHeight="1">
      <c r="A38" s="105"/>
      <c r="B38" s="104" t="s">
        <v>129</v>
      </c>
      <c r="C38" s="125"/>
      <c r="D38" s="125"/>
      <c r="E38" s="126" t="s">
        <v>8</v>
      </c>
      <c r="F38" s="126" t="s">
        <v>9</v>
      </c>
      <c r="G38" s="126" t="s">
        <v>16</v>
      </c>
      <c r="H38" s="126" t="s">
        <v>165</v>
      </c>
      <c r="I38" s="126" t="s">
        <v>166</v>
      </c>
      <c r="J38" s="126" t="s">
        <v>167</v>
      </c>
      <c r="K38" s="127" t="s">
        <v>168</v>
      </c>
      <c r="L38" s="126" t="s">
        <v>17</v>
      </c>
      <c r="M38" s="128"/>
      <c r="N38" s="129"/>
      <c r="O38" s="129"/>
      <c r="P38" s="129"/>
      <c r="Q38" s="129"/>
      <c r="R38" s="59"/>
      <c r="S38" s="59"/>
      <c r="T38" s="59"/>
      <c r="U38" s="31"/>
      <c r="V38" s="31"/>
      <c r="W38" s="31"/>
      <c r="X38" s="31"/>
      <c r="Y38" s="31"/>
    </row>
    <row r="39" spans="1:25" s="9" customFormat="1" ht="66.75" customHeight="1">
      <c r="A39" s="130"/>
      <c r="B39" s="131" t="s">
        <v>18</v>
      </c>
      <c r="C39" s="132"/>
      <c r="D39" s="132"/>
      <c r="E39" s="133"/>
      <c r="F39" s="133"/>
      <c r="G39" s="133"/>
      <c r="H39" s="133"/>
      <c r="I39" s="133"/>
      <c r="J39" s="133"/>
      <c r="K39" s="133"/>
      <c r="L39" s="134"/>
      <c r="M39" s="254"/>
      <c r="N39" s="255"/>
      <c r="O39" s="255"/>
      <c r="P39" s="255"/>
      <c r="Q39" s="255"/>
      <c r="R39" s="256"/>
      <c r="S39" s="256"/>
      <c r="T39" s="256"/>
      <c r="U39" s="11"/>
      <c r="V39" s="11"/>
      <c r="W39" s="11"/>
      <c r="X39" s="11"/>
      <c r="Y39" s="11"/>
    </row>
    <row r="40" spans="1:25" s="9" customFormat="1" ht="48" customHeight="1">
      <c r="A40" s="135"/>
      <c r="B40" s="136" t="s">
        <v>45</v>
      </c>
      <c r="C40" s="137"/>
      <c r="D40" s="137"/>
      <c r="E40" s="133"/>
      <c r="F40" s="133"/>
      <c r="G40" s="133"/>
      <c r="H40" s="133"/>
      <c r="I40" s="133"/>
      <c r="J40" s="133"/>
      <c r="K40" s="133"/>
      <c r="L40" s="149"/>
      <c r="M40" s="265"/>
      <c r="N40" s="265"/>
      <c r="O40" s="265"/>
      <c r="P40" s="265"/>
      <c r="Q40" s="265"/>
      <c r="R40" s="265"/>
      <c r="S40" s="265"/>
      <c r="T40" s="265"/>
      <c r="U40" s="11"/>
      <c r="V40" s="11"/>
      <c r="W40" s="11"/>
      <c r="X40" s="11"/>
      <c r="Y40" s="11"/>
    </row>
    <row r="41" spans="1:25" s="30" customFormat="1" ht="24.75" customHeight="1">
      <c r="A41" s="138"/>
      <c r="B41" s="139" t="s">
        <v>46</v>
      </c>
      <c r="C41" s="140"/>
      <c r="D41" s="140"/>
      <c r="E41" s="141"/>
      <c r="F41" s="141"/>
      <c r="G41" s="141"/>
      <c r="H41" s="133"/>
      <c r="I41" s="141"/>
      <c r="J41" s="139"/>
      <c r="K41" s="133"/>
      <c r="L41" s="134"/>
      <c r="M41" s="266"/>
      <c r="N41" s="266"/>
      <c r="O41" s="266"/>
      <c r="P41" s="266"/>
      <c r="Q41" s="266"/>
      <c r="R41" s="266"/>
      <c r="S41" s="266"/>
      <c r="T41" s="266"/>
      <c r="U41" s="29"/>
      <c r="V41" s="29"/>
      <c r="W41" s="29"/>
      <c r="X41" s="29"/>
      <c r="Y41" s="29"/>
    </row>
    <row r="42" spans="1:25" s="32" customFormat="1" ht="24.75" customHeight="1">
      <c r="A42" s="138"/>
      <c r="B42" s="139" t="s">
        <v>5</v>
      </c>
      <c r="C42" s="140"/>
      <c r="D42" s="140"/>
      <c r="E42" s="141"/>
      <c r="F42" s="141"/>
      <c r="G42" s="141"/>
      <c r="H42" s="133"/>
      <c r="I42" s="141"/>
      <c r="J42" s="139"/>
      <c r="K42" s="133"/>
      <c r="L42" s="169"/>
      <c r="M42" s="266"/>
      <c r="N42" s="266"/>
      <c r="O42" s="266"/>
      <c r="P42" s="266"/>
      <c r="Q42" s="266"/>
      <c r="R42" s="266"/>
      <c r="S42" s="266"/>
      <c r="T42" s="266"/>
      <c r="U42" s="31"/>
      <c r="V42" s="31"/>
      <c r="W42" s="31"/>
      <c r="X42" s="31"/>
      <c r="Y42" s="31"/>
    </row>
    <row r="43" spans="1:25" s="32" customFormat="1" ht="24.75" customHeight="1">
      <c r="A43" s="138"/>
      <c r="B43" s="139" t="s">
        <v>5</v>
      </c>
      <c r="C43" s="140"/>
      <c r="D43" s="140"/>
      <c r="E43" s="141"/>
      <c r="F43" s="141"/>
      <c r="G43" s="141"/>
      <c r="H43" s="133"/>
      <c r="I43" s="141"/>
      <c r="J43" s="139"/>
      <c r="K43" s="133"/>
      <c r="L43" s="169"/>
      <c r="M43" s="266"/>
      <c r="N43" s="266"/>
      <c r="O43" s="266"/>
      <c r="P43" s="266"/>
      <c r="Q43" s="266"/>
      <c r="R43" s="266"/>
      <c r="S43" s="266"/>
      <c r="T43" s="266"/>
      <c r="U43" s="31"/>
      <c r="V43" s="31"/>
      <c r="W43" s="31"/>
      <c r="X43" s="31"/>
      <c r="Y43" s="31"/>
    </row>
    <row r="44" spans="1:20" s="17" customFormat="1" ht="24.75">
      <c r="A44" s="58"/>
      <c r="B44" s="88"/>
      <c r="C44" s="72"/>
      <c r="D44" s="73"/>
      <c r="E44" s="90"/>
      <c r="F44" s="90"/>
      <c r="G44" s="90"/>
      <c r="H44" s="90"/>
      <c r="I44" s="90"/>
      <c r="J44" s="90"/>
      <c r="K44" s="92"/>
      <c r="L44" s="91"/>
      <c r="M44" s="263"/>
      <c r="N44" s="264"/>
      <c r="O44" s="264"/>
      <c r="P44" s="264"/>
      <c r="Q44" s="264"/>
      <c r="R44" s="264"/>
      <c r="S44" s="264"/>
      <c r="T44" s="264"/>
    </row>
    <row r="45" spans="1:25" s="28" customFormat="1" ht="30" customHeight="1">
      <c r="A45" s="56"/>
      <c r="B45" s="88"/>
      <c r="C45" s="72"/>
      <c r="D45" s="73"/>
      <c r="E45" s="90"/>
      <c r="F45" s="90"/>
      <c r="G45" s="90"/>
      <c r="H45" s="90"/>
      <c r="I45" s="90"/>
      <c r="J45" s="90"/>
      <c r="K45" s="92"/>
      <c r="L45" s="91"/>
      <c r="M45" s="263"/>
      <c r="N45" s="264"/>
      <c r="O45" s="264"/>
      <c r="P45" s="264"/>
      <c r="Q45" s="264"/>
      <c r="R45" s="264"/>
      <c r="S45" s="264"/>
      <c r="T45" s="264"/>
      <c r="U45" s="27"/>
      <c r="V45" s="27"/>
      <c r="W45" s="27"/>
      <c r="X45" s="27"/>
      <c r="Y45" s="27"/>
    </row>
    <row r="46" spans="1:20" s="33" customFormat="1" ht="18.75" customHeight="1">
      <c r="A46" s="56"/>
      <c r="B46" s="88"/>
      <c r="C46" s="71"/>
      <c r="D46" s="72"/>
      <c r="E46" s="90"/>
      <c r="F46" s="90"/>
      <c r="G46" s="90"/>
      <c r="H46" s="90"/>
      <c r="I46" s="90"/>
      <c r="J46" s="90"/>
      <c r="K46" s="92"/>
      <c r="L46" s="95"/>
      <c r="M46" s="263"/>
      <c r="N46" s="264"/>
      <c r="O46" s="264"/>
      <c r="P46" s="264"/>
      <c r="Q46" s="264"/>
      <c r="R46" s="264"/>
      <c r="S46" s="264"/>
      <c r="T46" s="264"/>
    </row>
    <row r="47" spans="1:20" s="12" customFormat="1" ht="24" customHeight="1" thickBot="1">
      <c r="A47" s="25"/>
      <c r="B47" s="89"/>
      <c r="C47" s="260"/>
      <c r="D47" s="260"/>
      <c r="E47" s="94"/>
      <c r="F47" s="94"/>
      <c r="G47" s="94"/>
      <c r="H47" s="94"/>
      <c r="I47" s="94"/>
      <c r="J47" s="94"/>
      <c r="K47" s="94"/>
      <c r="L47" s="95"/>
      <c r="M47" s="164"/>
      <c r="N47" s="164"/>
      <c r="O47" s="164"/>
      <c r="P47" s="164"/>
      <c r="Q47" s="164"/>
      <c r="R47" s="164"/>
      <c r="S47" s="85"/>
      <c r="T47" s="85"/>
    </row>
    <row r="48" spans="3:5" ht="46.5" customHeight="1">
      <c r="C48" s="54" t="s">
        <v>19</v>
      </c>
      <c r="E48" s="36" t="s">
        <v>20</v>
      </c>
    </row>
    <row r="49" spans="2:25" ht="12">
      <c r="B49" s="74" t="s">
        <v>21</v>
      </c>
      <c r="C49" s="74" t="s">
        <v>23</v>
      </c>
      <c r="D49" s="74" t="s">
        <v>24</v>
      </c>
      <c r="E49" s="69">
        <f aca="true" t="shared" si="3" ref="E49:R50">E29</f>
        <v>38114</v>
      </c>
      <c r="F49" s="69">
        <f t="shared" si="3"/>
        <v>38121</v>
      </c>
      <c r="G49" s="69">
        <f t="shared" si="3"/>
        <v>38128</v>
      </c>
      <c r="H49" s="69">
        <f t="shared" si="3"/>
        <v>38135</v>
      </c>
      <c r="I49" s="69">
        <f t="shared" si="3"/>
        <v>38142</v>
      </c>
      <c r="J49" s="69">
        <f t="shared" si="3"/>
        <v>38149</v>
      </c>
      <c r="K49" s="69">
        <f t="shared" si="3"/>
        <v>38156</v>
      </c>
      <c r="L49" s="69">
        <f t="shared" si="3"/>
        <v>38163</v>
      </c>
      <c r="M49" s="69">
        <f t="shared" si="3"/>
        <v>38177</v>
      </c>
      <c r="N49" s="69">
        <f t="shared" si="3"/>
        <v>38184</v>
      </c>
      <c r="O49" s="69">
        <f t="shared" si="3"/>
        <v>38191</v>
      </c>
      <c r="P49" s="69">
        <f t="shared" si="3"/>
        <v>38198</v>
      </c>
      <c r="Q49" s="69">
        <f t="shared" si="3"/>
        <v>38205</v>
      </c>
      <c r="R49" s="69">
        <f t="shared" si="3"/>
        <v>38212</v>
      </c>
      <c r="S49" s="69">
        <f>S29</f>
        <v>0</v>
      </c>
      <c r="T49" s="69">
        <f>T29</f>
        <v>0</v>
      </c>
      <c r="U49" s="19">
        <f>U29</f>
        <v>0</v>
      </c>
      <c r="V49" s="21"/>
      <c r="W49" s="21"/>
      <c r="X49" s="21"/>
      <c r="Y49" s="21"/>
    </row>
    <row r="50" spans="1:25" s="10" customFormat="1" ht="42" customHeight="1">
      <c r="A50" s="37" t="s">
        <v>6</v>
      </c>
      <c r="B50" s="75">
        <f>(B53/B51)</f>
        <v>0.5387755102040817</v>
      </c>
      <c r="C50" s="75">
        <f>((B53+B55+2*B56+3*B57)/B51)</f>
        <v>0.8142857142857143</v>
      </c>
      <c r="D50" s="75">
        <f>((B53+B58+B59)/(B51+B58))</f>
        <v>0.6218181818181818</v>
      </c>
      <c r="E50" s="76" t="str">
        <f t="shared" si="3"/>
        <v>Lost       12-22</v>
      </c>
      <c r="F50" s="76" t="str">
        <f t="shared" si="3"/>
        <v>Lost       22-23</v>
      </c>
      <c r="G50" s="76" t="str">
        <f t="shared" si="3"/>
        <v>Lost       10-17</v>
      </c>
      <c r="H50" s="76" t="str">
        <f t="shared" si="3"/>
        <v>Lost       16-20</v>
      </c>
      <c r="I50" s="76" t="str">
        <f t="shared" si="3"/>
        <v>Lost       14-28</v>
      </c>
      <c r="J50" s="76" t="str">
        <f t="shared" si="3"/>
        <v>Mercied       10-28</v>
      </c>
      <c r="K50" s="76" t="str">
        <f t="shared" si="3"/>
        <v>Won            19-16</v>
      </c>
      <c r="L50" s="76" t="str">
        <f t="shared" si="3"/>
        <v>Lost            23-25</v>
      </c>
      <c r="M50" s="76" t="str">
        <f t="shared" si="3"/>
        <v>Mercied           9-24</v>
      </c>
      <c r="N50" s="76" t="str">
        <f t="shared" si="3"/>
        <v>Mercied         4-23</v>
      </c>
      <c r="O50" s="76" t="str">
        <f t="shared" si="3"/>
        <v>Lost            21-22</v>
      </c>
      <c r="P50" s="76" t="str">
        <f t="shared" si="3"/>
        <v>Won            29-11</v>
      </c>
      <c r="Q50" s="76" t="str">
        <f t="shared" si="3"/>
        <v>Lost            24-21</v>
      </c>
      <c r="R50" s="76" t="str">
        <f t="shared" si="3"/>
        <v>Won            18-8</v>
      </c>
      <c r="S50" s="76">
        <f>T30</f>
        <v>0</v>
      </c>
      <c r="T50" s="76">
        <f>U30</f>
        <v>0</v>
      </c>
      <c r="U50" s="38" t="e">
        <f>#REF!</f>
        <v>#REF!</v>
      </c>
      <c r="V50" s="38">
        <f>V30</f>
        <v>0</v>
      </c>
      <c r="W50" s="38">
        <f>W30</f>
        <v>0</v>
      </c>
      <c r="X50" s="38" t="str">
        <f>X30</f>
        <v> </v>
      </c>
      <c r="Y50" s="38">
        <f>Y30</f>
        <v>0</v>
      </c>
    </row>
    <row r="51" spans="1:25" ht="12">
      <c r="A51" s="39" t="s">
        <v>162</v>
      </c>
      <c r="B51" s="49">
        <f aca="true" t="shared" si="4" ref="B51:B62">SUM(E51:Y51)</f>
        <v>490</v>
      </c>
      <c r="E51" s="49">
        <f aca="true" t="shared" si="5" ref="E51:Y61">E71+E86+E101+E116+E131+E146+E161+E176+E191+E206+E221+E236+E251+E266+E281+E296+E311+E326+E341+E356+E371+E386+E401</f>
        <v>31</v>
      </c>
      <c r="F51" s="49">
        <f t="shared" si="5"/>
        <v>43</v>
      </c>
      <c r="G51" s="49">
        <f t="shared" si="5"/>
        <v>36</v>
      </c>
      <c r="H51" s="49">
        <f t="shared" si="5"/>
        <v>32</v>
      </c>
      <c r="I51" s="49">
        <f t="shared" si="5"/>
        <v>33</v>
      </c>
      <c r="J51" s="49">
        <f t="shared" si="5"/>
        <v>27</v>
      </c>
      <c r="K51" s="49">
        <f t="shared" si="5"/>
        <v>31</v>
      </c>
      <c r="L51" s="49">
        <f t="shared" si="5"/>
        <v>44</v>
      </c>
      <c r="M51" s="49">
        <f t="shared" si="5"/>
        <v>22</v>
      </c>
      <c r="N51" s="49">
        <f t="shared" si="5"/>
        <v>31</v>
      </c>
      <c r="O51" s="49">
        <f t="shared" si="5"/>
        <v>48</v>
      </c>
      <c r="P51" s="49">
        <f t="shared" si="5"/>
        <v>46</v>
      </c>
      <c r="Q51" s="49">
        <f t="shared" si="5"/>
        <v>37</v>
      </c>
      <c r="R51" s="49">
        <f t="shared" si="5"/>
        <v>29</v>
      </c>
      <c r="S51" s="49">
        <f t="shared" si="5"/>
        <v>0</v>
      </c>
      <c r="T51" s="49">
        <f t="shared" si="5"/>
        <v>0</v>
      </c>
      <c r="U51" s="35">
        <f t="shared" si="5"/>
        <v>0</v>
      </c>
      <c r="V51" s="35">
        <f t="shared" si="5"/>
        <v>0</v>
      </c>
      <c r="W51" s="35">
        <f t="shared" si="5"/>
        <v>0</v>
      </c>
      <c r="X51" s="35">
        <f t="shared" si="5"/>
        <v>0</v>
      </c>
      <c r="Y51" s="35">
        <f t="shared" si="5"/>
        <v>0</v>
      </c>
    </row>
    <row r="52" spans="1:25" ht="12">
      <c r="A52" s="39" t="s">
        <v>163</v>
      </c>
      <c r="B52" s="49">
        <f t="shared" si="4"/>
        <v>225</v>
      </c>
      <c r="E52" s="49">
        <f t="shared" si="5"/>
        <v>12</v>
      </c>
      <c r="F52" s="49">
        <f t="shared" si="5"/>
        <v>22</v>
      </c>
      <c r="G52" s="49">
        <f t="shared" si="5"/>
        <v>10</v>
      </c>
      <c r="H52" s="49">
        <f t="shared" si="5"/>
        <v>14</v>
      </c>
      <c r="I52" s="49">
        <f t="shared" si="5"/>
        <v>11</v>
      </c>
      <c r="J52" s="49">
        <f t="shared" si="5"/>
        <v>10</v>
      </c>
      <c r="K52" s="49">
        <f t="shared" si="5"/>
        <v>22</v>
      </c>
      <c r="L52" s="49">
        <f t="shared" si="5"/>
        <v>23</v>
      </c>
      <c r="M52" s="49">
        <f t="shared" si="5"/>
        <v>9</v>
      </c>
      <c r="N52" s="49">
        <f t="shared" si="5"/>
        <v>4</v>
      </c>
      <c r="O52" s="49">
        <f t="shared" si="5"/>
        <v>22</v>
      </c>
      <c r="P52" s="49">
        <f t="shared" si="5"/>
        <v>29</v>
      </c>
      <c r="Q52" s="49">
        <f t="shared" si="5"/>
        <v>21</v>
      </c>
      <c r="R52" s="49">
        <f t="shared" si="5"/>
        <v>16</v>
      </c>
      <c r="S52" s="49">
        <f t="shared" si="5"/>
        <v>0</v>
      </c>
      <c r="T52" s="49">
        <f t="shared" si="5"/>
        <v>0</v>
      </c>
      <c r="U52" s="35">
        <f t="shared" si="5"/>
        <v>0</v>
      </c>
      <c r="V52" s="35">
        <f t="shared" si="5"/>
        <v>0</v>
      </c>
      <c r="W52" s="35">
        <f t="shared" si="5"/>
        <v>0</v>
      </c>
      <c r="X52" s="35">
        <f t="shared" si="5"/>
        <v>0</v>
      </c>
      <c r="Y52" s="35">
        <f t="shared" si="5"/>
        <v>0</v>
      </c>
    </row>
    <row r="53" spans="1:25" ht="12">
      <c r="A53" s="39" t="s">
        <v>164</v>
      </c>
      <c r="B53" s="49">
        <f t="shared" si="4"/>
        <v>264</v>
      </c>
      <c r="E53" s="49">
        <f t="shared" si="5"/>
        <v>15</v>
      </c>
      <c r="F53" s="49">
        <f t="shared" si="5"/>
        <v>28</v>
      </c>
      <c r="G53" s="49">
        <f t="shared" si="5"/>
        <v>16</v>
      </c>
      <c r="H53" s="49">
        <f t="shared" si="5"/>
        <v>18</v>
      </c>
      <c r="I53" s="49">
        <f t="shared" si="5"/>
        <v>13</v>
      </c>
      <c r="J53" s="49">
        <f t="shared" si="5"/>
        <v>13</v>
      </c>
      <c r="K53" s="49">
        <f t="shared" si="5"/>
        <v>20</v>
      </c>
      <c r="L53" s="49">
        <f t="shared" si="5"/>
        <v>24</v>
      </c>
      <c r="M53" s="49">
        <f t="shared" si="5"/>
        <v>8</v>
      </c>
      <c r="N53" s="49">
        <f t="shared" si="5"/>
        <v>10</v>
      </c>
      <c r="O53" s="49">
        <f t="shared" si="5"/>
        <v>28</v>
      </c>
      <c r="P53" s="49">
        <f t="shared" si="5"/>
        <v>30</v>
      </c>
      <c r="Q53" s="49">
        <f t="shared" si="5"/>
        <v>27</v>
      </c>
      <c r="R53" s="49">
        <f t="shared" si="5"/>
        <v>14</v>
      </c>
      <c r="S53" s="49">
        <f t="shared" si="5"/>
        <v>0</v>
      </c>
      <c r="T53" s="49">
        <f t="shared" si="5"/>
        <v>0</v>
      </c>
      <c r="U53" s="35">
        <f t="shared" si="5"/>
        <v>0</v>
      </c>
      <c r="V53" s="35">
        <f t="shared" si="5"/>
        <v>0</v>
      </c>
      <c r="W53" s="35">
        <f t="shared" si="5"/>
        <v>0</v>
      </c>
      <c r="X53" s="35">
        <f t="shared" si="5"/>
        <v>0</v>
      </c>
      <c r="Y53" s="35">
        <f t="shared" si="5"/>
        <v>0</v>
      </c>
    </row>
    <row r="54" spans="1:25" ht="12">
      <c r="A54" s="39" t="s">
        <v>165</v>
      </c>
      <c r="B54" s="49">
        <f t="shared" si="4"/>
        <v>206</v>
      </c>
      <c r="E54" s="49">
        <f t="shared" si="5"/>
        <v>10</v>
      </c>
      <c r="F54" s="49">
        <f t="shared" si="5"/>
        <v>19</v>
      </c>
      <c r="G54" s="49">
        <f t="shared" si="5"/>
        <v>10</v>
      </c>
      <c r="H54" s="49">
        <f t="shared" si="5"/>
        <v>11</v>
      </c>
      <c r="I54" s="49">
        <f t="shared" si="5"/>
        <v>11</v>
      </c>
      <c r="J54" s="49">
        <f t="shared" si="5"/>
        <v>9</v>
      </c>
      <c r="K54" s="49">
        <f t="shared" si="5"/>
        <v>22</v>
      </c>
      <c r="L54" s="49">
        <f t="shared" si="5"/>
        <v>21</v>
      </c>
      <c r="M54" s="49">
        <f t="shared" si="5"/>
        <v>8</v>
      </c>
      <c r="N54" s="49">
        <f t="shared" si="5"/>
        <v>3</v>
      </c>
      <c r="O54" s="49">
        <f t="shared" si="5"/>
        <v>19</v>
      </c>
      <c r="P54" s="49">
        <f t="shared" si="5"/>
        <v>27</v>
      </c>
      <c r="Q54" s="49">
        <f t="shared" si="5"/>
        <v>20</v>
      </c>
      <c r="R54" s="49">
        <f t="shared" si="5"/>
        <v>16</v>
      </c>
      <c r="S54" s="49">
        <f t="shared" si="5"/>
        <v>0</v>
      </c>
      <c r="T54" s="49">
        <f t="shared" si="5"/>
        <v>0</v>
      </c>
      <c r="U54" s="35">
        <f t="shared" si="5"/>
        <v>0</v>
      </c>
      <c r="V54" s="35">
        <f t="shared" si="5"/>
        <v>0</v>
      </c>
      <c r="W54" s="35">
        <f t="shared" si="5"/>
        <v>0</v>
      </c>
      <c r="X54" s="35">
        <f t="shared" si="5"/>
        <v>0</v>
      </c>
      <c r="Y54" s="35">
        <f t="shared" si="5"/>
        <v>0</v>
      </c>
    </row>
    <row r="55" spans="1:25" ht="12">
      <c r="A55" s="39" t="s">
        <v>166</v>
      </c>
      <c r="B55" s="49">
        <f t="shared" si="4"/>
        <v>43</v>
      </c>
      <c r="E55" s="49">
        <f t="shared" si="5"/>
        <v>3</v>
      </c>
      <c r="F55" s="49">
        <f t="shared" si="5"/>
        <v>9</v>
      </c>
      <c r="G55" s="49">
        <f t="shared" si="5"/>
        <v>2</v>
      </c>
      <c r="H55" s="49">
        <f t="shared" si="5"/>
        <v>2</v>
      </c>
      <c r="I55" s="49">
        <f t="shared" si="5"/>
        <v>2</v>
      </c>
      <c r="J55" s="49">
        <f t="shared" si="5"/>
        <v>5</v>
      </c>
      <c r="K55" s="49">
        <f t="shared" si="5"/>
        <v>4</v>
      </c>
      <c r="L55" s="49">
        <f t="shared" si="5"/>
        <v>4</v>
      </c>
      <c r="M55" s="49">
        <f t="shared" si="5"/>
        <v>0</v>
      </c>
      <c r="N55" s="49">
        <f t="shared" si="5"/>
        <v>0</v>
      </c>
      <c r="O55" s="49">
        <f t="shared" si="5"/>
        <v>2</v>
      </c>
      <c r="P55" s="49">
        <f t="shared" si="5"/>
        <v>6</v>
      </c>
      <c r="Q55" s="49">
        <f t="shared" si="5"/>
        <v>2</v>
      </c>
      <c r="R55" s="49">
        <f t="shared" si="5"/>
        <v>2</v>
      </c>
      <c r="S55" s="49">
        <f t="shared" si="5"/>
        <v>0</v>
      </c>
      <c r="T55" s="49">
        <f t="shared" si="5"/>
        <v>0</v>
      </c>
      <c r="U55" s="35">
        <f t="shared" si="5"/>
        <v>0</v>
      </c>
      <c r="V55" s="35">
        <f t="shared" si="5"/>
        <v>0</v>
      </c>
      <c r="W55" s="35">
        <f t="shared" si="5"/>
        <v>0</v>
      </c>
      <c r="X55" s="35">
        <f t="shared" si="5"/>
        <v>0</v>
      </c>
      <c r="Y55" s="35">
        <f t="shared" si="5"/>
        <v>0</v>
      </c>
    </row>
    <row r="56" spans="1:25" ht="12">
      <c r="A56" s="39" t="s">
        <v>167</v>
      </c>
      <c r="B56" s="49">
        <f t="shared" si="4"/>
        <v>4</v>
      </c>
      <c r="E56" s="49">
        <f t="shared" si="5"/>
        <v>0</v>
      </c>
      <c r="F56" s="49">
        <f t="shared" si="5"/>
        <v>0</v>
      </c>
      <c r="G56" s="49">
        <f t="shared" si="5"/>
        <v>0</v>
      </c>
      <c r="H56" s="49">
        <f t="shared" si="5"/>
        <v>0</v>
      </c>
      <c r="I56" s="49">
        <f t="shared" si="5"/>
        <v>0</v>
      </c>
      <c r="J56" s="49">
        <f t="shared" si="5"/>
        <v>1</v>
      </c>
      <c r="K56" s="49">
        <f t="shared" si="5"/>
        <v>1</v>
      </c>
      <c r="L56" s="49">
        <f t="shared" si="5"/>
        <v>1</v>
      </c>
      <c r="M56" s="49">
        <f t="shared" si="5"/>
        <v>1</v>
      </c>
      <c r="N56" s="49">
        <f t="shared" si="5"/>
        <v>0</v>
      </c>
      <c r="O56" s="49">
        <f t="shared" si="5"/>
        <v>0</v>
      </c>
      <c r="P56" s="49">
        <f t="shared" si="5"/>
        <v>0</v>
      </c>
      <c r="Q56" s="49">
        <f t="shared" si="5"/>
        <v>0</v>
      </c>
      <c r="R56" s="49">
        <f t="shared" si="5"/>
        <v>0</v>
      </c>
      <c r="S56" s="49">
        <f t="shared" si="5"/>
        <v>0</v>
      </c>
      <c r="T56" s="49">
        <f t="shared" si="5"/>
        <v>0</v>
      </c>
      <c r="U56" s="35">
        <f t="shared" si="5"/>
        <v>0</v>
      </c>
      <c r="V56" s="35">
        <f t="shared" si="5"/>
        <v>0</v>
      </c>
      <c r="W56" s="35">
        <f t="shared" si="5"/>
        <v>0</v>
      </c>
      <c r="X56" s="35">
        <f t="shared" si="5"/>
        <v>0</v>
      </c>
      <c r="Y56" s="35">
        <f t="shared" si="5"/>
        <v>0</v>
      </c>
    </row>
    <row r="57" spans="1:25" ht="12">
      <c r="A57" s="39" t="s">
        <v>168</v>
      </c>
      <c r="B57" s="49">
        <f t="shared" si="4"/>
        <v>28</v>
      </c>
      <c r="E57" s="49">
        <f t="shared" si="5"/>
        <v>2</v>
      </c>
      <c r="F57" s="49">
        <f t="shared" si="5"/>
        <v>4</v>
      </c>
      <c r="G57" s="49">
        <f t="shared" si="5"/>
        <v>1</v>
      </c>
      <c r="H57" s="49">
        <f t="shared" si="5"/>
        <v>2</v>
      </c>
      <c r="I57" s="49">
        <f t="shared" si="5"/>
        <v>2</v>
      </c>
      <c r="J57" s="49">
        <f t="shared" si="5"/>
        <v>1</v>
      </c>
      <c r="K57" s="49">
        <f t="shared" si="5"/>
        <v>4</v>
      </c>
      <c r="L57" s="49">
        <f t="shared" si="5"/>
        <v>0</v>
      </c>
      <c r="M57" s="49">
        <f t="shared" si="5"/>
        <v>1</v>
      </c>
      <c r="N57" s="49">
        <f t="shared" si="5"/>
        <v>0</v>
      </c>
      <c r="O57" s="49">
        <f t="shared" si="5"/>
        <v>2</v>
      </c>
      <c r="P57" s="49">
        <f t="shared" si="5"/>
        <v>3</v>
      </c>
      <c r="Q57" s="49">
        <f t="shared" si="5"/>
        <v>3</v>
      </c>
      <c r="R57" s="49">
        <f t="shared" si="5"/>
        <v>3</v>
      </c>
      <c r="S57" s="49">
        <f t="shared" si="5"/>
        <v>0</v>
      </c>
      <c r="T57" s="49">
        <f t="shared" si="5"/>
        <v>0</v>
      </c>
      <c r="U57" s="35">
        <f t="shared" si="5"/>
        <v>0</v>
      </c>
      <c r="V57" s="35">
        <f t="shared" si="5"/>
        <v>0</v>
      </c>
      <c r="W57" s="35">
        <f t="shared" si="5"/>
        <v>0</v>
      </c>
      <c r="X57" s="35">
        <f t="shared" si="5"/>
        <v>0</v>
      </c>
      <c r="Y57" s="35">
        <f t="shared" si="5"/>
        <v>0</v>
      </c>
    </row>
    <row r="58" spans="1:25" ht="12">
      <c r="A58" s="39" t="s">
        <v>169</v>
      </c>
      <c r="B58" s="49">
        <f t="shared" si="4"/>
        <v>60</v>
      </c>
      <c r="E58" s="49">
        <f t="shared" si="5"/>
        <v>2</v>
      </c>
      <c r="F58" s="49">
        <f t="shared" si="5"/>
        <v>2</v>
      </c>
      <c r="G58" s="49">
        <f t="shared" si="5"/>
        <v>2</v>
      </c>
      <c r="H58" s="49">
        <f t="shared" si="5"/>
        <v>4</v>
      </c>
      <c r="I58" s="49">
        <f t="shared" si="5"/>
        <v>2</v>
      </c>
      <c r="J58" s="49">
        <f t="shared" si="5"/>
        <v>1</v>
      </c>
      <c r="K58" s="49">
        <f t="shared" si="5"/>
        <v>10</v>
      </c>
      <c r="L58" s="49">
        <f t="shared" si="5"/>
        <v>7</v>
      </c>
      <c r="M58" s="49">
        <f t="shared" si="5"/>
        <v>7</v>
      </c>
      <c r="N58" s="49">
        <f t="shared" si="5"/>
        <v>2</v>
      </c>
      <c r="O58" s="49">
        <f t="shared" si="5"/>
        <v>1</v>
      </c>
      <c r="P58" s="49">
        <f t="shared" si="5"/>
        <v>5</v>
      </c>
      <c r="Q58" s="49">
        <f t="shared" si="5"/>
        <v>4</v>
      </c>
      <c r="R58" s="49">
        <f t="shared" si="5"/>
        <v>11</v>
      </c>
      <c r="S58" s="49">
        <f t="shared" si="5"/>
        <v>0</v>
      </c>
      <c r="T58" s="49">
        <f t="shared" si="5"/>
        <v>0</v>
      </c>
      <c r="U58" s="35">
        <f t="shared" si="5"/>
        <v>0</v>
      </c>
      <c r="V58" s="35">
        <f t="shared" si="5"/>
        <v>0</v>
      </c>
      <c r="W58" s="35">
        <f t="shared" si="5"/>
        <v>0</v>
      </c>
      <c r="X58" s="35">
        <f t="shared" si="5"/>
        <v>0</v>
      </c>
      <c r="Y58" s="35">
        <f t="shared" si="5"/>
        <v>0</v>
      </c>
    </row>
    <row r="59" spans="1:25" ht="12">
      <c r="A59" s="39" t="s">
        <v>25</v>
      </c>
      <c r="B59" s="49">
        <f t="shared" si="4"/>
        <v>18</v>
      </c>
      <c r="E59" s="49">
        <f t="shared" si="5"/>
        <v>3</v>
      </c>
      <c r="F59" s="49">
        <f t="shared" si="5"/>
        <v>1</v>
      </c>
      <c r="G59" s="49">
        <f t="shared" si="5"/>
        <v>1</v>
      </c>
      <c r="H59" s="49">
        <f t="shared" si="5"/>
        <v>1</v>
      </c>
      <c r="I59" s="49">
        <f t="shared" si="5"/>
        <v>1</v>
      </c>
      <c r="J59" s="49">
        <f t="shared" si="5"/>
        <v>2</v>
      </c>
      <c r="K59" s="49">
        <f t="shared" si="5"/>
        <v>3</v>
      </c>
      <c r="L59" s="49">
        <f t="shared" si="5"/>
        <v>3</v>
      </c>
      <c r="M59" s="49">
        <f t="shared" si="5"/>
        <v>0</v>
      </c>
      <c r="N59" s="49">
        <f t="shared" si="5"/>
        <v>1</v>
      </c>
      <c r="O59" s="49">
        <f t="shared" si="5"/>
        <v>0</v>
      </c>
      <c r="P59" s="49">
        <f t="shared" si="5"/>
        <v>1</v>
      </c>
      <c r="Q59" s="49">
        <f t="shared" si="5"/>
        <v>0</v>
      </c>
      <c r="R59" s="49">
        <f t="shared" si="5"/>
        <v>1</v>
      </c>
      <c r="S59" s="49">
        <f t="shared" si="5"/>
        <v>0</v>
      </c>
      <c r="T59" s="49">
        <f t="shared" si="5"/>
        <v>0</v>
      </c>
      <c r="U59" s="35">
        <f t="shared" si="5"/>
        <v>0</v>
      </c>
      <c r="V59" s="35">
        <f t="shared" si="5"/>
        <v>0</v>
      </c>
      <c r="W59" s="35">
        <f t="shared" si="5"/>
        <v>0</v>
      </c>
      <c r="X59" s="35">
        <f t="shared" si="5"/>
        <v>0</v>
      </c>
      <c r="Y59" s="35">
        <f t="shared" si="5"/>
        <v>0</v>
      </c>
    </row>
    <row r="60" spans="1:25" ht="12">
      <c r="A60" s="39" t="s">
        <v>171</v>
      </c>
      <c r="B60" s="49">
        <f t="shared" si="4"/>
        <v>12</v>
      </c>
      <c r="E60" s="49">
        <f t="shared" si="5"/>
        <v>1</v>
      </c>
      <c r="F60" s="49">
        <f t="shared" si="5"/>
        <v>2</v>
      </c>
      <c r="G60" s="49">
        <f t="shared" si="5"/>
        <v>1</v>
      </c>
      <c r="H60" s="49">
        <f t="shared" si="5"/>
        <v>1</v>
      </c>
      <c r="I60" s="49">
        <f t="shared" si="5"/>
        <v>1</v>
      </c>
      <c r="J60" s="49">
        <f t="shared" si="5"/>
        <v>0</v>
      </c>
      <c r="K60" s="49">
        <f t="shared" si="5"/>
        <v>1</v>
      </c>
      <c r="L60" s="49">
        <f t="shared" si="5"/>
        <v>1</v>
      </c>
      <c r="M60" s="49">
        <f t="shared" si="5"/>
        <v>0</v>
      </c>
      <c r="N60" s="49">
        <f t="shared" si="5"/>
        <v>0</v>
      </c>
      <c r="O60" s="49">
        <f t="shared" si="5"/>
        <v>0</v>
      </c>
      <c r="P60" s="49">
        <f t="shared" si="5"/>
        <v>3</v>
      </c>
      <c r="Q60" s="49">
        <f t="shared" si="5"/>
        <v>0</v>
      </c>
      <c r="R60" s="49">
        <f t="shared" si="5"/>
        <v>1</v>
      </c>
      <c r="S60" s="49">
        <f t="shared" si="5"/>
        <v>0</v>
      </c>
      <c r="T60" s="49">
        <f t="shared" si="5"/>
        <v>0</v>
      </c>
      <c r="U60" s="35">
        <f t="shared" si="5"/>
        <v>0</v>
      </c>
      <c r="V60" s="35">
        <f t="shared" si="5"/>
        <v>0</v>
      </c>
      <c r="W60" s="35">
        <f t="shared" si="5"/>
        <v>0</v>
      </c>
      <c r="X60" s="35">
        <f t="shared" si="5"/>
        <v>0</v>
      </c>
      <c r="Y60" s="35">
        <f t="shared" si="5"/>
        <v>0</v>
      </c>
    </row>
    <row r="61" spans="1:25" ht="12">
      <c r="A61" s="39" t="s">
        <v>0</v>
      </c>
      <c r="B61" s="49">
        <f t="shared" si="4"/>
        <v>16</v>
      </c>
      <c r="E61" s="49">
        <f t="shared" si="5"/>
        <v>3</v>
      </c>
      <c r="F61" s="49">
        <f t="shared" si="5"/>
        <v>1</v>
      </c>
      <c r="G61" s="49">
        <f t="shared" si="5"/>
        <v>0</v>
      </c>
      <c r="H61" s="49">
        <f t="shared" si="5"/>
        <v>0</v>
      </c>
      <c r="I61" s="49">
        <f t="shared" si="5"/>
        <v>2</v>
      </c>
      <c r="J61" s="49">
        <f t="shared" si="5"/>
        <v>0</v>
      </c>
      <c r="K61" s="49">
        <f t="shared" si="5"/>
        <v>0</v>
      </c>
      <c r="L61" s="49">
        <f t="shared" si="5"/>
        <v>1</v>
      </c>
      <c r="M61" s="49">
        <f t="shared" si="5"/>
        <v>1</v>
      </c>
      <c r="N61" s="49">
        <f t="shared" si="5"/>
        <v>2</v>
      </c>
      <c r="O61" s="49">
        <f t="shared" si="5"/>
        <v>1</v>
      </c>
      <c r="P61" s="49">
        <f t="shared" si="5"/>
        <v>0</v>
      </c>
      <c r="Q61" s="49">
        <f t="shared" si="5"/>
        <v>2</v>
      </c>
      <c r="R61" s="49">
        <f t="shared" si="5"/>
        <v>3</v>
      </c>
      <c r="S61" s="49">
        <f t="shared" si="5"/>
        <v>0</v>
      </c>
      <c r="T61" s="49">
        <f t="shared" si="5"/>
        <v>0</v>
      </c>
      <c r="U61" s="35">
        <f t="shared" si="5"/>
        <v>0</v>
      </c>
      <c r="V61" s="35">
        <f t="shared" si="5"/>
        <v>0</v>
      </c>
      <c r="W61" s="35">
        <f t="shared" si="5"/>
        <v>0</v>
      </c>
      <c r="X61" s="35">
        <f t="shared" si="5"/>
        <v>0</v>
      </c>
      <c r="Y61" s="35">
        <f t="shared" si="5"/>
        <v>0</v>
      </c>
    </row>
    <row r="62" spans="1:16" ht="22.5" customHeight="1">
      <c r="A62" s="40" t="s">
        <v>26</v>
      </c>
      <c r="B62" s="49">
        <f t="shared" si="4"/>
        <v>0</v>
      </c>
      <c r="C62" s="77"/>
      <c r="E62" s="44"/>
      <c r="F62" s="44"/>
      <c r="G62" s="44"/>
      <c r="H62" s="44"/>
      <c r="I62" s="41"/>
      <c r="J62" s="54"/>
      <c r="K62" s="44"/>
      <c r="L62" s="78"/>
      <c r="M62" s="41"/>
      <c r="N62" s="41"/>
      <c r="O62" s="41"/>
      <c r="P62" s="78"/>
    </row>
    <row r="63" spans="1:16" ht="18" customHeight="1">
      <c r="A63"/>
      <c r="B63" s="78"/>
      <c r="C63" s="42"/>
      <c r="E63" s="44"/>
      <c r="F63" s="44"/>
      <c r="G63" s="44"/>
      <c r="H63" s="44"/>
      <c r="I63" s="41"/>
      <c r="J63" s="54"/>
      <c r="K63" s="54"/>
      <c r="L63" s="44"/>
      <c r="M63" s="42"/>
      <c r="N63" s="41"/>
      <c r="O63" s="41"/>
      <c r="P63" s="78"/>
    </row>
    <row r="64" spans="1:20" s="11" customFormat="1" ht="24" customHeight="1">
      <c r="A64" s="43"/>
      <c r="B64" s="44"/>
      <c r="C64" s="49"/>
      <c r="D64" s="49"/>
      <c r="E64" s="74"/>
      <c r="F64" s="74"/>
      <c r="G64" s="74"/>
      <c r="H64" s="74"/>
      <c r="I64" s="74"/>
      <c r="J64" s="74"/>
      <c r="K64" s="79"/>
      <c r="L64" s="74"/>
      <c r="M64" s="51"/>
      <c r="N64" s="79"/>
      <c r="O64" s="74"/>
      <c r="P64" s="78"/>
      <c r="Q64" s="64"/>
      <c r="R64" s="64"/>
      <c r="S64" s="64"/>
      <c r="T64" s="64"/>
    </row>
    <row r="65" spans="2:16" ht="21.75" customHeight="1">
      <c r="B65" s="44"/>
      <c r="C65" s="72"/>
      <c r="E65" s="44"/>
      <c r="F65" s="44"/>
      <c r="G65" s="44"/>
      <c r="H65" s="44"/>
      <c r="I65" s="41"/>
      <c r="J65" s="54"/>
      <c r="K65" s="44"/>
      <c r="L65" s="44"/>
      <c r="M65" s="45"/>
      <c r="N65" s="41"/>
      <c r="O65" s="41"/>
      <c r="P65" s="78"/>
    </row>
    <row r="66" spans="1:16" ht="22.5" customHeight="1">
      <c r="A66"/>
      <c r="B66" s="41"/>
      <c r="C66" s="77"/>
      <c r="E66" s="41"/>
      <c r="F66" s="41"/>
      <c r="G66" s="41"/>
      <c r="H66" s="41"/>
      <c r="I66" s="44"/>
      <c r="J66" s="54"/>
      <c r="K66" s="44"/>
      <c r="L66" s="41"/>
      <c r="M66" s="41"/>
      <c r="N66" s="41"/>
      <c r="O66" s="41"/>
      <c r="P66" s="78"/>
    </row>
    <row r="67" spans="1:16" ht="18" customHeight="1">
      <c r="A67" s="34"/>
      <c r="B67" s="42"/>
      <c r="C67" s="42"/>
      <c r="E67" s="41"/>
      <c r="F67" s="41"/>
      <c r="G67" s="41"/>
      <c r="H67" s="41"/>
      <c r="I67" s="44"/>
      <c r="J67" s="54"/>
      <c r="K67" s="54"/>
      <c r="L67" s="44"/>
      <c r="M67" s="42"/>
      <c r="N67" s="41"/>
      <c r="O67" s="41"/>
      <c r="P67" s="78"/>
    </row>
    <row r="68" spans="5:15" ht="12"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24" ht="12.75">
      <c r="A69" t="s">
        <v>28</v>
      </c>
      <c r="B69" t="s">
        <v>21</v>
      </c>
      <c r="C69" t="s">
        <v>23</v>
      </c>
      <c r="D69" t="s">
        <v>24</v>
      </c>
      <c r="E69" t="s">
        <v>29</v>
      </c>
      <c r="F69" t="s">
        <v>30</v>
      </c>
      <c r="G69" t="s">
        <v>31</v>
      </c>
      <c r="H69" t="s">
        <v>32</v>
      </c>
      <c r="I69" t="s">
        <v>33</v>
      </c>
      <c r="J69" t="s">
        <v>34</v>
      </c>
      <c r="K69" t="s">
        <v>35</v>
      </c>
      <c r="L69" t="s">
        <v>36</v>
      </c>
      <c r="M69" t="s">
        <v>37</v>
      </c>
      <c r="N69" t="s">
        <v>38</v>
      </c>
      <c r="O69" t="s">
        <v>39</v>
      </c>
      <c r="P69" t="s">
        <v>40</v>
      </c>
      <c r="Q69" t="s">
        <v>41</v>
      </c>
      <c r="R69" t="s">
        <v>42</v>
      </c>
      <c r="S69" t="s">
        <v>47</v>
      </c>
      <c r="T69" t="s">
        <v>48</v>
      </c>
      <c r="U69" t="s">
        <v>49</v>
      </c>
      <c r="V69" t="s">
        <v>50</v>
      </c>
      <c r="W69" t="s">
        <v>51</v>
      </c>
      <c r="X69" t="s">
        <v>52</v>
      </c>
    </row>
    <row r="70" spans="1:15" ht="12">
      <c r="A70" s="47" t="s">
        <v>53</v>
      </c>
      <c r="B70" s="81">
        <f>(B73/B71)</f>
        <v>0.5666666666666667</v>
      </c>
      <c r="C70" s="81">
        <f>((B73+B75+2*B76+3*B77)/B71)</f>
        <v>0.8333333333333334</v>
      </c>
      <c r="D70" s="81">
        <f>((B73+B78+B79)/(B71+B78))</f>
        <v>0.6470588235294118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2">
      <c r="A71" s="39" t="s">
        <v>162</v>
      </c>
      <c r="B71" s="49">
        <f aca="true" t="shared" si="6" ref="B71:B82">SUM(E71:Y71)</f>
        <v>30</v>
      </c>
      <c r="E71" s="64">
        <v>3</v>
      </c>
      <c r="F71" s="64"/>
      <c r="G71" s="64"/>
      <c r="H71" s="64">
        <v>3</v>
      </c>
      <c r="I71" s="64">
        <v>3</v>
      </c>
      <c r="J71" s="64">
        <v>2</v>
      </c>
      <c r="K71" s="64">
        <v>3</v>
      </c>
      <c r="L71" s="64">
        <v>5</v>
      </c>
      <c r="M71" s="64">
        <v>2</v>
      </c>
      <c r="N71" s="64">
        <v>3</v>
      </c>
      <c r="O71" s="64">
        <v>6</v>
      </c>
    </row>
    <row r="72" spans="1:15" ht="12">
      <c r="A72" s="39" t="s">
        <v>163</v>
      </c>
      <c r="B72" s="49">
        <f t="shared" si="6"/>
        <v>15</v>
      </c>
      <c r="E72" s="64">
        <v>2</v>
      </c>
      <c r="F72" s="64"/>
      <c r="G72" s="64"/>
      <c r="H72" s="64">
        <v>2</v>
      </c>
      <c r="I72" s="64">
        <v>2</v>
      </c>
      <c r="J72" s="64">
        <v>2</v>
      </c>
      <c r="K72" s="64">
        <v>3</v>
      </c>
      <c r="L72" s="64">
        <v>1</v>
      </c>
      <c r="M72" s="64">
        <v>0</v>
      </c>
      <c r="N72" s="64">
        <v>1</v>
      </c>
      <c r="O72" s="64">
        <v>2</v>
      </c>
    </row>
    <row r="73" spans="1:15" ht="12">
      <c r="A73" s="39" t="s">
        <v>164</v>
      </c>
      <c r="B73" s="49">
        <f t="shared" si="6"/>
        <v>17</v>
      </c>
      <c r="E73" s="64">
        <v>2</v>
      </c>
      <c r="F73" s="64"/>
      <c r="G73" s="64"/>
      <c r="H73" s="64">
        <v>3</v>
      </c>
      <c r="I73" s="64">
        <v>3</v>
      </c>
      <c r="J73" s="64">
        <v>2</v>
      </c>
      <c r="K73" s="64">
        <v>2</v>
      </c>
      <c r="L73" s="64">
        <v>1</v>
      </c>
      <c r="M73" s="64">
        <v>0</v>
      </c>
      <c r="N73" s="64">
        <v>1</v>
      </c>
      <c r="O73" s="64">
        <v>3</v>
      </c>
    </row>
    <row r="74" spans="1:15" ht="12">
      <c r="A74" s="39" t="s">
        <v>165</v>
      </c>
      <c r="B74" s="49">
        <f t="shared" si="6"/>
        <v>11</v>
      </c>
      <c r="E74" s="64"/>
      <c r="F74" s="64"/>
      <c r="G74" s="64"/>
      <c r="H74" s="64"/>
      <c r="I74" s="64">
        <v>4</v>
      </c>
      <c r="J74" s="64">
        <v>1</v>
      </c>
      <c r="K74" s="64">
        <v>4</v>
      </c>
      <c r="L74" s="64"/>
      <c r="M74" s="64"/>
      <c r="N74" s="64"/>
      <c r="O74" s="64">
        <v>2</v>
      </c>
    </row>
    <row r="75" spans="1:15" ht="12">
      <c r="A75" s="39" t="s">
        <v>166</v>
      </c>
      <c r="B75" s="49">
        <f t="shared" si="6"/>
        <v>5</v>
      </c>
      <c r="E75" s="64">
        <v>1</v>
      </c>
      <c r="F75" s="64"/>
      <c r="G75" s="64"/>
      <c r="H75" s="64"/>
      <c r="I75" s="64">
        <v>1</v>
      </c>
      <c r="J75" s="64">
        <v>2</v>
      </c>
      <c r="K75" s="64"/>
      <c r="L75" s="64"/>
      <c r="M75" s="64"/>
      <c r="N75" s="64"/>
      <c r="O75" s="64">
        <v>1</v>
      </c>
    </row>
    <row r="76" spans="1:15" ht="12">
      <c r="A76" s="39" t="s">
        <v>167</v>
      </c>
      <c r="B76" s="49">
        <f t="shared" si="6"/>
        <v>0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5" ht="12">
      <c r="A77" s="39" t="s">
        <v>168</v>
      </c>
      <c r="B77" s="49">
        <f t="shared" si="6"/>
        <v>1</v>
      </c>
      <c r="E77" s="64"/>
      <c r="F77" s="64"/>
      <c r="G77" s="64"/>
      <c r="H77" s="64"/>
      <c r="I77" s="64">
        <v>1</v>
      </c>
      <c r="J77" s="64"/>
      <c r="K77" s="64"/>
      <c r="L77" s="64"/>
      <c r="M77" s="64"/>
      <c r="N77" s="64"/>
      <c r="O77" s="64"/>
    </row>
    <row r="78" spans="1:15" ht="12">
      <c r="A78" s="39" t="s">
        <v>169</v>
      </c>
      <c r="B78" s="49">
        <f t="shared" si="6"/>
        <v>4</v>
      </c>
      <c r="E78" s="64"/>
      <c r="F78" s="64"/>
      <c r="G78" s="64"/>
      <c r="H78" s="64"/>
      <c r="I78" s="64"/>
      <c r="J78" s="64"/>
      <c r="K78" s="64">
        <v>2</v>
      </c>
      <c r="L78" s="64">
        <v>1</v>
      </c>
      <c r="M78" s="64">
        <v>1</v>
      </c>
      <c r="N78" s="64"/>
      <c r="O78" s="64"/>
    </row>
    <row r="79" spans="1:15" ht="12">
      <c r="A79" s="39" t="s">
        <v>25</v>
      </c>
      <c r="B79" s="49">
        <f t="shared" si="6"/>
        <v>1</v>
      </c>
      <c r="E79" s="64"/>
      <c r="F79" s="64"/>
      <c r="G79" s="64"/>
      <c r="H79" s="64"/>
      <c r="I79" s="64"/>
      <c r="J79" s="64"/>
      <c r="K79" s="64"/>
      <c r="L79" s="64">
        <v>1</v>
      </c>
      <c r="M79" s="64"/>
      <c r="N79" s="64"/>
      <c r="O79" s="64"/>
    </row>
    <row r="80" spans="1:15" ht="12">
      <c r="A80" s="39" t="s">
        <v>171</v>
      </c>
      <c r="B80" s="49">
        <f t="shared" si="6"/>
        <v>0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</row>
    <row r="81" spans="1:15" ht="12">
      <c r="A81" s="39" t="s">
        <v>0</v>
      </c>
      <c r="B81" s="49">
        <f t="shared" si="6"/>
        <v>3</v>
      </c>
      <c r="E81" s="64"/>
      <c r="F81" s="64"/>
      <c r="G81" s="64"/>
      <c r="H81" s="64"/>
      <c r="I81" s="64"/>
      <c r="J81" s="64"/>
      <c r="K81" s="64"/>
      <c r="L81" s="64">
        <v>1</v>
      </c>
      <c r="M81" s="64">
        <v>1</v>
      </c>
      <c r="N81" s="64"/>
      <c r="O81" s="64">
        <v>1</v>
      </c>
    </row>
    <row r="82" spans="1:15" ht="12">
      <c r="A82" s="39" t="s">
        <v>54</v>
      </c>
      <c r="B82" s="49">
        <f t="shared" si="6"/>
        <v>2</v>
      </c>
      <c r="E82" s="64"/>
      <c r="F82" s="64"/>
      <c r="G82" s="64"/>
      <c r="H82" s="64"/>
      <c r="I82" s="64"/>
      <c r="J82" s="64">
        <v>1</v>
      </c>
      <c r="K82" s="64"/>
      <c r="L82" s="64">
        <v>1</v>
      </c>
      <c r="M82" s="64"/>
      <c r="N82" s="64"/>
      <c r="O82" s="64"/>
    </row>
    <row r="83" spans="5:15" ht="12"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</row>
    <row r="84" spans="2:21" ht="12">
      <c r="B84" s="74" t="s">
        <v>21</v>
      </c>
      <c r="C84" s="74" t="s">
        <v>23</v>
      </c>
      <c r="D84" s="74" t="s">
        <v>24</v>
      </c>
      <c r="E84" s="69">
        <f aca="true" t="shared" si="7" ref="E84:U84">E49</f>
        <v>38114</v>
      </c>
      <c r="F84" s="69">
        <f t="shared" si="7"/>
        <v>38121</v>
      </c>
      <c r="G84" s="69">
        <f t="shared" si="7"/>
        <v>38128</v>
      </c>
      <c r="H84" s="69">
        <f t="shared" si="7"/>
        <v>38135</v>
      </c>
      <c r="I84" s="69">
        <f t="shared" si="7"/>
        <v>38142</v>
      </c>
      <c r="J84" s="69">
        <f t="shared" si="7"/>
        <v>38149</v>
      </c>
      <c r="K84" s="69">
        <f t="shared" si="7"/>
        <v>38156</v>
      </c>
      <c r="L84" s="69">
        <f t="shared" si="7"/>
        <v>38163</v>
      </c>
      <c r="M84" s="69">
        <f t="shared" si="7"/>
        <v>38177</v>
      </c>
      <c r="N84" s="69">
        <f t="shared" si="7"/>
        <v>38184</v>
      </c>
      <c r="O84" s="69">
        <f t="shared" si="7"/>
        <v>38191</v>
      </c>
      <c r="P84" s="69">
        <f t="shared" si="7"/>
        <v>38198</v>
      </c>
      <c r="Q84" s="69">
        <f t="shared" si="7"/>
        <v>38205</v>
      </c>
      <c r="R84" s="69">
        <f t="shared" si="7"/>
        <v>38212</v>
      </c>
      <c r="S84" s="69">
        <f t="shared" si="7"/>
        <v>0</v>
      </c>
      <c r="T84" s="69">
        <f t="shared" si="7"/>
        <v>0</v>
      </c>
      <c r="U84" s="19">
        <f t="shared" si="7"/>
        <v>0</v>
      </c>
    </row>
    <row r="85" spans="1:25" ht="12">
      <c r="A85" s="47" t="s">
        <v>55</v>
      </c>
      <c r="B85" s="81">
        <f>(B88/B86)</f>
        <v>0.5142857142857142</v>
      </c>
      <c r="C85" s="81">
        <f>((B88+B90+2*B91+3*B92)/B86)</f>
        <v>0.6857142857142857</v>
      </c>
      <c r="D85" s="81">
        <f>((B88+B93+B94)/(B86+B93))</f>
        <v>0.6486486486486487</v>
      </c>
      <c r="E85" s="69"/>
      <c r="F85" s="69"/>
      <c r="G85" s="69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20"/>
      <c r="V85" s="21"/>
      <c r="W85" s="21"/>
      <c r="X85" s="21"/>
      <c r="Y85" s="21"/>
    </row>
    <row r="86" spans="1:18" ht="12">
      <c r="A86" s="39" t="s">
        <v>162</v>
      </c>
      <c r="B86" s="49">
        <f aca="true" t="shared" si="8" ref="B86:B96">SUM(E86:Y86)</f>
        <v>35</v>
      </c>
      <c r="E86" s="49">
        <v>2</v>
      </c>
      <c r="G86" s="49">
        <v>3</v>
      </c>
      <c r="H86" s="49">
        <v>1</v>
      </c>
      <c r="J86" s="49">
        <v>2</v>
      </c>
      <c r="K86" s="49">
        <v>4</v>
      </c>
      <c r="L86" s="49">
        <v>4</v>
      </c>
      <c r="M86" s="49">
        <v>2</v>
      </c>
      <c r="O86" s="49">
        <v>5</v>
      </c>
      <c r="P86" s="64">
        <v>4</v>
      </c>
      <c r="Q86" s="64">
        <v>4</v>
      </c>
      <c r="R86" s="64">
        <v>4</v>
      </c>
    </row>
    <row r="87" spans="1:18" ht="12">
      <c r="A87" s="39" t="s">
        <v>163</v>
      </c>
      <c r="B87" s="49">
        <f t="shared" si="8"/>
        <v>14</v>
      </c>
      <c r="E87" s="49">
        <v>1</v>
      </c>
      <c r="G87" s="49">
        <v>0</v>
      </c>
      <c r="H87" s="49">
        <v>0</v>
      </c>
      <c r="J87" s="49">
        <v>2</v>
      </c>
      <c r="K87" s="49">
        <v>3</v>
      </c>
      <c r="L87" s="49">
        <v>0</v>
      </c>
      <c r="M87" s="49">
        <v>0</v>
      </c>
      <c r="O87" s="49">
        <v>1</v>
      </c>
      <c r="P87" s="64">
        <v>3</v>
      </c>
      <c r="Q87" s="64">
        <v>3</v>
      </c>
      <c r="R87" s="64">
        <v>1</v>
      </c>
    </row>
    <row r="88" spans="1:18" ht="12">
      <c r="A88" s="39" t="s">
        <v>164</v>
      </c>
      <c r="B88" s="49">
        <f t="shared" si="8"/>
        <v>18</v>
      </c>
      <c r="E88" s="49">
        <v>0</v>
      </c>
      <c r="H88" s="49">
        <v>0</v>
      </c>
      <c r="J88" s="49">
        <v>2</v>
      </c>
      <c r="K88" s="49">
        <v>3</v>
      </c>
      <c r="L88" s="49">
        <v>2</v>
      </c>
      <c r="M88" s="49">
        <v>2</v>
      </c>
      <c r="O88" s="49">
        <v>2</v>
      </c>
      <c r="P88" s="64">
        <v>3</v>
      </c>
      <c r="Q88" s="64">
        <v>3</v>
      </c>
      <c r="R88" s="64">
        <v>1</v>
      </c>
    </row>
    <row r="89" spans="1:16" ht="12">
      <c r="A89" s="39" t="s">
        <v>165</v>
      </c>
      <c r="B89" s="49">
        <f t="shared" si="8"/>
        <v>11</v>
      </c>
      <c r="J89" s="49">
        <v>1</v>
      </c>
      <c r="K89" s="49">
        <v>2</v>
      </c>
      <c r="L89" s="49">
        <v>1</v>
      </c>
      <c r="M89" s="49">
        <v>3</v>
      </c>
      <c r="O89" s="49">
        <v>2</v>
      </c>
      <c r="P89" s="64">
        <v>2</v>
      </c>
    </row>
    <row r="90" spans="1:10" ht="12">
      <c r="A90" s="39" t="s">
        <v>166</v>
      </c>
      <c r="B90" s="49">
        <f t="shared" si="8"/>
        <v>1</v>
      </c>
      <c r="J90" s="49">
        <v>1</v>
      </c>
    </row>
    <row r="91" spans="1:13" ht="12">
      <c r="A91" s="39" t="s">
        <v>167</v>
      </c>
      <c r="B91" s="49">
        <f t="shared" si="8"/>
        <v>1</v>
      </c>
      <c r="M91" s="49">
        <v>1</v>
      </c>
    </row>
    <row r="92" spans="1:11" ht="12">
      <c r="A92" s="39" t="s">
        <v>168</v>
      </c>
      <c r="B92" s="49">
        <f t="shared" si="8"/>
        <v>1</v>
      </c>
      <c r="K92" s="49">
        <v>1</v>
      </c>
    </row>
    <row r="93" spans="1:7" ht="12">
      <c r="A93" s="39" t="s">
        <v>169</v>
      </c>
      <c r="B93" s="49">
        <f t="shared" si="8"/>
        <v>2</v>
      </c>
      <c r="E93" s="49">
        <v>1</v>
      </c>
      <c r="G93" s="49">
        <v>1</v>
      </c>
    </row>
    <row r="94" spans="1:18" ht="12">
      <c r="A94" s="39" t="s">
        <v>25</v>
      </c>
      <c r="B94" s="49">
        <f t="shared" si="8"/>
        <v>4</v>
      </c>
      <c r="E94" s="49">
        <v>1</v>
      </c>
      <c r="G94" s="49">
        <v>1</v>
      </c>
      <c r="P94" s="64">
        <v>1</v>
      </c>
      <c r="R94" s="64">
        <v>1</v>
      </c>
    </row>
    <row r="95" spans="1:16" ht="12">
      <c r="A95" s="39" t="s">
        <v>171</v>
      </c>
      <c r="B95" s="49">
        <f t="shared" si="8"/>
        <v>1</v>
      </c>
      <c r="P95" s="64">
        <v>1</v>
      </c>
    </row>
    <row r="96" spans="1:2" ht="12">
      <c r="A96" s="39" t="s">
        <v>0</v>
      </c>
      <c r="B96" s="49">
        <f t="shared" si="8"/>
        <v>0</v>
      </c>
    </row>
    <row r="97" spans="1:16" ht="12">
      <c r="A97" s="39" t="s">
        <v>54</v>
      </c>
      <c r="B97" s="49">
        <f>SUM(E97:Y97)</f>
        <v>2</v>
      </c>
      <c r="G97" s="49">
        <v>1</v>
      </c>
      <c r="P97" s="64">
        <v>1</v>
      </c>
    </row>
    <row r="98" ht="12">
      <c r="A98" s="39"/>
    </row>
    <row r="99" spans="2:21" ht="12">
      <c r="B99" s="74" t="s">
        <v>21</v>
      </c>
      <c r="C99" s="74" t="s">
        <v>23</v>
      </c>
      <c r="D99" s="74" t="s">
        <v>24</v>
      </c>
      <c r="E99" s="69">
        <f>E84</f>
        <v>38114</v>
      </c>
      <c r="F99" s="69">
        <f aca="true" t="shared" si="9" ref="F99:U99">F84</f>
        <v>38121</v>
      </c>
      <c r="G99" s="69">
        <f t="shared" si="9"/>
        <v>38128</v>
      </c>
      <c r="H99" s="69">
        <f t="shared" si="9"/>
        <v>38135</v>
      </c>
      <c r="I99" s="69">
        <f t="shared" si="9"/>
        <v>38142</v>
      </c>
      <c r="J99" s="69">
        <f t="shared" si="9"/>
        <v>38149</v>
      </c>
      <c r="K99" s="69">
        <f t="shared" si="9"/>
        <v>38156</v>
      </c>
      <c r="L99" s="69">
        <f t="shared" si="9"/>
        <v>38163</v>
      </c>
      <c r="M99" s="69">
        <f t="shared" si="9"/>
        <v>38177</v>
      </c>
      <c r="N99" s="69">
        <f t="shared" si="9"/>
        <v>38184</v>
      </c>
      <c r="O99" s="69">
        <f t="shared" si="9"/>
        <v>38191</v>
      </c>
      <c r="P99" s="69">
        <f t="shared" si="9"/>
        <v>38198</v>
      </c>
      <c r="Q99" s="69">
        <f t="shared" si="9"/>
        <v>38205</v>
      </c>
      <c r="R99" s="69">
        <f t="shared" si="9"/>
        <v>38212</v>
      </c>
      <c r="S99" s="69">
        <f t="shared" si="9"/>
        <v>0</v>
      </c>
      <c r="T99" s="69">
        <f t="shared" si="9"/>
        <v>0</v>
      </c>
      <c r="U99" s="19">
        <f t="shared" si="9"/>
        <v>0</v>
      </c>
    </row>
    <row r="100" spans="1:25" ht="12">
      <c r="A100" s="47" t="s">
        <v>22</v>
      </c>
      <c r="B100" s="81">
        <f>(B103/B101)</f>
        <v>1</v>
      </c>
      <c r="C100" s="81">
        <f>((B103+B105+2*B106+3*B107)/B101)</f>
        <v>3</v>
      </c>
      <c r="D100" s="81">
        <f>((B103+B108+B109)/(B101+B108))</f>
        <v>1</v>
      </c>
      <c r="E100" s="69"/>
      <c r="F100" s="69"/>
      <c r="G100" s="69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20"/>
      <c r="V100" s="21"/>
      <c r="W100" s="21"/>
      <c r="X100" s="21"/>
      <c r="Y100" s="21"/>
    </row>
    <row r="101" spans="1:9" ht="12">
      <c r="A101" s="39" t="s">
        <v>162</v>
      </c>
      <c r="B101" s="49">
        <f aca="true" t="shared" si="10" ref="B101:B111">SUM(E101:Y101)</f>
        <v>2</v>
      </c>
      <c r="I101" s="49">
        <v>2</v>
      </c>
    </row>
    <row r="102" spans="1:9" ht="12">
      <c r="A102" s="39" t="s">
        <v>163</v>
      </c>
      <c r="B102" s="49">
        <f t="shared" si="10"/>
        <v>2</v>
      </c>
      <c r="I102" s="49">
        <v>2</v>
      </c>
    </row>
    <row r="103" spans="1:9" ht="12">
      <c r="A103" s="39" t="s">
        <v>164</v>
      </c>
      <c r="B103" s="49">
        <f t="shared" si="10"/>
        <v>2</v>
      </c>
      <c r="I103" s="49">
        <v>2</v>
      </c>
    </row>
    <row r="104" spans="1:9" ht="12">
      <c r="A104" s="39" t="s">
        <v>165</v>
      </c>
      <c r="B104" s="49">
        <f t="shared" si="10"/>
        <v>3</v>
      </c>
      <c r="I104" s="49">
        <v>3</v>
      </c>
    </row>
    <row r="105" spans="1:9" ht="12">
      <c r="A105" s="39" t="s">
        <v>166</v>
      </c>
      <c r="B105" s="49">
        <f t="shared" si="10"/>
        <v>1</v>
      </c>
      <c r="I105" s="49">
        <v>1</v>
      </c>
    </row>
    <row r="106" spans="1:2" ht="12">
      <c r="A106" s="39" t="s">
        <v>167</v>
      </c>
      <c r="B106" s="49">
        <f t="shared" si="10"/>
        <v>0</v>
      </c>
    </row>
    <row r="107" spans="1:9" ht="12">
      <c r="A107" s="39" t="s">
        <v>168</v>
      </c>
      <c r="B107" s="49">
        <f t="shared" si="10"/>
        <v>1</v>
      </c>
      <c r="I107" s="49">
        <v>1</v>
      </c>
    </row>
    <row r="108" spans="1:9" ht="12">
      <c r="A108" s="39" t="s">
        <v>169</v>
      </c>
      <c r="B108" s="49">
        <f t="shared" si="10"/>
        <v>1</v>
      </c>
      <c r="I108" s="49">
        <v>1</v>
      </c>
    </row>
    <row r="109" spans="1:2" ht="12">
      <c r="A109" s="39" t="s">
        <v>25</v>
      </c>
      <c r="B109" s="49">
        <f t="shared" si="10"/>
        <v>0</v>
      </c>
    </row>
    <row r="110" spans="1:2" ht="12">
      <c r="A110" s="39" t="s">
        <v>171</v>
      </c>
      <c r="B110" s="49">
        <f t="shared" si="10"/>
        <v>0</v>
      </c>
    </row>
    <row r="111" spans="1:2" ht="12">
      <c r="A111" s="39" t="s">
        <v>0</v>
      </c>
      <c r="B111" s="49">
        <f t="shared" si="10"/>
        <v>0</v>
      </c>
    </row>
    <row r="112" ht="12">
      <c r="A112" s="39"/>
    </row>
    <row r="113" ht="12">
      <c r="A113" s="39"/>
    </row>
    <row r="114" spans="2:21" ht="12">
      <c r="B114" s="74" t="s">
        <v>21</v>
      </c>
      <c r="C114" s="74" t="s">
        <v>23</v>
      </c>
      <c r="D114" s="74" t="s">
        <v>24</v>
      </c>
      <c r="E114" s="69">
        <f>E99</f>
        <v>38114</v>
      </c>
      <c r="F114" s="69">
        <f aca="true" t="shared" si="11" ref="F114:U114">F99</f>
        <v>38121</v>
      </c>
      <c r="G114" s="69">
        <f t="shared" si="11"/>
        <v>38128</v>
      </c>
      <c r="H114" s="69">
        <f t="shared" si="11"/>
        <v>38135</v>
      </c>
      <c r="I114" s="69">
        <f t="shared" si="11"/>
        <v>38142</v>
      </c>
      <c r="J114" s="69">
        <f t="shared" si="11"/>
        <v>38149</v>
      </c>
      <c r="K114" s="69">
        <f t="shared" si="11"/>
        <v>38156</v>
      </c>
      <c r="L114" s="69">
        <f t="shared" si="11"/>
        <v>38163</v>
      </c>
      <c r="M114" s="69">
        <f t="shared" si="11"/>
        <v>38177</v>
      </c>
      <c r="N114" s="69">
        <f t="shared" si="11"/>
        <v>38184</v>
      </c>
      <c r="O114" s="69">
        <f t="shared" si="11"/>
        <v>38191</v>
      </c>
      <c r="P114" s="69">
        <f t="shared" si="11"/>
        <v>38198</v>
      </c>
      <c r="Q114" s="69">
        <f t="shared" si="11"/>
        <v>38205</v>
      </c>
      <c r="R114" s="69">
        <f t="shared" si="11"/>
        <v>38212</v>
      </c>
      <c r="S114" s="69">
        <f t="shared" si="11"/>
        <v>0</v>
      </c>
      <c r="T114" s="69">
        <f t="shared" si="11"/>
        <v>0</v>
      </c>
      <c r="U114" s="19">
        <f t="shared" si="11"/>
        <v>0</v>
      </c>
    </row>
    <row r="115" spans="1:25" ht="12">
      <c r="A115" s="47" t="s">
        <v>56</v>
      </c>
      <c r="B115" s="81">
        <f>(B118/B116)</f>
        <v>0.42857142857142855</v>
      </c>
      <c r="C115" s="81">
        <f>((B118+B120+2*B121+3*B122)/B116)</f>
        <v>0.42857142857142855</v>
      </c>
      <c r="D115" s="81">
        <f>((B118+B123+B124)/(B116+B123))</f>
        <v>0.4594594594594595</v>
      </c>
      <c r="E115" s="69"/>
      <c r="F115" s="69"/>
      <c r="G115" s="69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20"/>
      <c r="V115" s="21"/>
      <c r="W115" s="21"/>
      <c r="X115" s="21"/>
      <c r="Y115" s="21"/>
    </row>
    <row r="116" spans="1:18" ht="12">
      <c r="A116" s="39" t="s">
        <v>162</v>
      </c>
      <c r="B116" s="49">
        <f aca="true" t="shared" si="12" ref="B116:B126">SUM(E116:Y116)</f>
        <v>35</v>
      </c>
      <c r="E116" s="49">
        <v>3</v>
      </c>
      <c r="F116" s="49">
        <v>4</v>
      </c>
      <c r="H116" s="49">
        <v>3</v>
      </c>
      <c r="I116" s="49">
        <v>3</v>
      </c>
      <c r="J116" s="49">
        <v>2</v>
      </c>
      <c r="K116" s="49">
        <v>2</v>
      </c>
      <c r="M116" s="49">
        <v>2</v>
      </c>
      <c r="N116" s="49">
        <v>3</v>
      </c>
      <c r="P116" s="64">
        <v>5</v>
      </c>
      <c r="Q116" s="64">
        <v>4</v>
      </c>
      <c r="R116" s="64">
        <v>4</v>
      </c>
    </row>
    <row r="117" spans="1:18" ht="12">
      <c r="A117" s="39" t="s">
        <v>163</v>
      </c>
      <c r="B117" s="49">
        <f t="shared" si="12"/>
        <v>8</v>
      </c>
      <c r="E117" s="49">
        <v>0</v>
      </c>
      <c r="F117" s="49">
        <v>2</v>
      </c>
      <c r="H117" s="49">
        <v>1</v>
      </c>
      <c r="I117" s="49">
        <v>0</v>
      </c>
      <c r="J117" s="49">
        <v>0</v>
      </c>
      <c r="K117" s="49">
        <v>0</v>
      </c>
      <c r="M117" s="49">
        <v>1</v>
      </c>
      <c r="N117" s="49">
        <v>0</v>
      </c>
      <c r="P117" s="64">
        <v>2</v>
      </c>
      <c r="Q117" s="64">
        <v>1</v>
      </c>
      <c r="R117" s="64">
        <v>1</v>
      </c>
    </row>
    <row r="118" spans="1:18" ht="12">
      <c r="A118" s="39" t="s">
        <v>164</v>
      </c>
      <c r="B118" s="49">
        <f t="shared" si="12"/>
        <v>15</v>
      </c>
      <c r="E118" s="49">
        <v>0</v>
      </c>
      <c r="F118" s="49">
        <v>3</v>
      </c>
      <c r="H118" s="49">
        <v>2</v>
      </c>
      <c r="I118" s="49">
        <v>0</v>
      </c>
      <c r="J118" s="49">
        <v>0</v>
      </c>
      <c r="K118" s="49">
        <v>1</v>
      </c>
      <c r="M118" s="49">
        <v>1</v>
      </c>
      <c r="N118" s="49">
        <v>1</v>
      </c>
      <c r="P118" s="64">
        <v>3</v>
      </c>
      <c r="Q118" s="64">
        <v>3</v>
      </c>
      <c r="R118" s="64">
        <v>1</v>
      </c>
    </row>
    <row r="119" spans="1:18" ht="12">
      <c r="A119" s="39" t="s">
        <v>165</v>
      </c>
      <c r="B119" s="49">
        <f t="shared" si="12"/>
        <v>5</v>
      </c>
      <c r="F119" s="49">
        <v>3</v>
      </c>
      <c r="H119" s="49">
        <v>1</v>
      </c>
      <c r="R119" s="64">
        <v>1</v>
      </c>
    </row>
    <row r="120" spans="1:2" ht="12">
      <c r="A120" s="39" t="s">
        <v>166</v>
      </c>
      <c r="B120" s="49">
        <f t="shared" si="12"/>
        <v>0</v>
      </c>
    </row>
    <row r="121" spans="1:2" ht="12">
      <c r="A121" s="39" t="s">
        <v>167</v>
      </c>
      <c r="B121" s="49">
        <f t="shared" si="12"/>
        <v>0</v>
      </c>
    </row>
    <row r="122" spans="1:2" ht="12">
      <c r="A122" s="39" t="s">
        <v>168</v>
      </c>
      <c r="B122" s="49">
        <f t="shared" si="12"/>
        <v>0</v>
      </c>
    </row>
    <row r="123" spans="1:11" ht="12">
      <c r="A123" s="39" t="s">
        <v>169</v>
      </c>
      <c r="B123" s="49">
        <f t="shared" si="12"/>
        <v>2</v>
      </c>
      <c r="J123" s="82"/>
      <c r="K123" s="49">
        <v>2</v>
      </c>
    </row>
    <row r="124" spans="1:2" ht="12">
      <c r="A124" s="39" t="s">
        <v>25</v>
      </c>
      <c r="B124" s="49">
        <f t="shared" si="12"/>
        <v>0</v>
      </c>
    </row>
    <row r="125" spans="1:6" ht="12">
      <c r="A125" s="39" t="s">
        <v>171</v>
      </c>
      <c r="B125" s="49">
        <f t="shared" si="12"/>
        <v>1</v>
      </c>
      <c r="F125" s="49">
        <v>1</v>
      </c>
    </row>
    <row r="126" spans="1:18" ht="12">
      <c r="A126" s="39" t="s">
        <v>0</v>
      </c>
      <c r="B126" s="49">
        <f t="shared" si="12"/>
        <v>4</v>
      </c>
      <c r="E126" s="49">
        <v>1</v>
      </c>
      <c r="I126" s="49">
        <v>1</v>
      </c>
      <c r="R126" s="64">
        <v>2</v>
      </c>
    </row>
    <row r="127" spans="1:2" ht="12">
      <c r="A127" s="39" t="s">
        <v>54</v>
      </c>
      <c r="B127" s="49">
        <f>SUM(E127:Y127)</f>
        <v>0</v>
      </c>
    </row>
    <row r="128" ht="12">
      <c r="A128" s="39"/>
    </row>
    <row r="129" spans="1:21" ht="12">
      <c r="A129" s="46" t="s">
        <v>28</v>
      </c>
      <c r="B129" s="74" t="s">
        <v>21</v>
      </c>
      <c r="C129" s="74" t="s">
        <v>23</v>
      </c>
      <c r="D129" s="74" t="s">
        <v>24</v>
      </c>
      <c r="E129" s="80" t="s">
        <v>57</v>
      </c>
      <c r="F129" s="80" t="s">
        <v>58</v>
      </c>
      <c r="G129" s="80" t="s">
        <v>59</v>
      </c>
      <c r="H129" s="80" t="s">
        <v>60</v>
      </c>
      <c r="I129" s="80" t="s">
        <v>61</v>
      </c>
      <c r="J129" s="80" t="s">
        <v>62</v>
      </c>
      <c r="K129" s="80" t="s">
        <v>63</v>
      </c>
      <c r="L129" s="80" t="s">
        <v>64</v>
      </c>
      <c r="M129" s="80" t="s">
        <v>65</v>
      </c>
      <c r="N129" s="80" t="s">
        <v>66</v>
      </c>
      <c r="O129" s="80" t="s">
        <v>82</v>
      </c>
      <c r="P129" s="80" t="s">
        <v>83</v>
      </c>
      <c r="Q129" s="80" t="s">
        <v>84</v>
      </c>
      <c r="R129" s="80" t="s">
        <v>85</v>
      </c>
      <c r="S129" s="80" t="s">
        <v>86</v>
      </c>
      <c r="T129" s="80" t="s">
        <v>87</v>
      </c>
      <c r="U129" s="21" t="s">
        <v>88</v>
      </c>
    </row>
    <row r="130" spans="1:25" ht="12">
      <c r="A130" s="47" t="s">
        <v>89</v>
      </c>
      <c r="B130" s="81">
        <f>(B133/B131)</f>
        <v>0.6060606060606061</v>
      </c>
      <c r="C130" s="81">
        <f>((B133+B135+2*B136+3*B137)/B131)</f>
        <v>0.696969696969697</v>
      </c>
      <c r="D130" s="81">
        <f>((B133+B138+B139)/(B131+B138))</f>
        <v>0.6666666666666666</v>
      </c>
      <c r="E130" s="69"/>
      <c r="F130" s="69"/>
      <c r="G130" s="69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20"/>
      <c r="V130" s="21"/>
      <c r="W130" s="21"/>
      <c r="X130" s="21"/>
      <c r="Y130" s="21"/>
    </row>
    <row r="131" spans="1:17" ht="12">
      <c r="A131" s="39" t="s">
        <v>162</v>
      </c>
      <c r="B131" s="49">
        <f aca="true" t="shared" si="13" ref="B131:B141">SUM(E131:Y131)</f>
        <v>33</v>
      </c>
      <c r="E131" s="49">
        <v>3</v>
      </c>
      <c r="F131" s="49">
        <v>3</v>
      </c>
      <c r="G131" s="49">
        <v>3</v>
      </c>
      <c r="H131" s="49">
        <v>2</v>
      </c>
      <c r="I131" s="49">
        <v>3</v>
      </c>
      <c r="J131" s="49">
        <v>3</v>
      </c>
      <c r="L131" s="49">
        <v>4</v>
      </c>
      <c r="M131" s="49">
        <v>1</v>
      </c>
      <c r="N131" s="49">
        <v>3</v>
      </c>
      <c r="P131" s="64">
        <v>5</v>
      </c>
      <c r="Q131" s="64">
        <v>3</v>
      </c>
    </row>
    <row r="132" spans="1:17" ht="12">
      <c r="A132" s="39" t="s">
        <v>163</v>
      </c>
      <c r="B132" s="49">
        <f t="shared" si="13"/>
        <v>14</v>
      </c>
      <c r="E132" s="49">
        <v>1</v>
      </c>
      <c r="F132" s="49">
        <v>1</v>
      </c>
      <c r="G132" s="49">
        <v>1</v>
      </c>
      <c r="H132" s="49">
        <v>1</v>
      </c>
      <c r="I132" s="49">
        <v>1</v>
      </c>
      <c r="J132" s="49">
        <v>1</v>
      </c>
      <c r="L132" s="49">
        <v>2</v>
      </c>
      <c r="M132" s="49">
        <v>1</v>
      </c>
      <c r="N132" s="49">
        <v>0</v>
      </c>
      <c r="P132" s="64">
        <v>3</v>
      </c>
      <c r="Q132" s="64">
        <v>2</v>
      </c>
    </row>
    <row r="133" spans="1:17" ht="12">
      <c r="A133" s="39" t="s">
        <v>164</v>
      </c>
      <c r="B133" s="49">
        <f t="shared" si="13"/>
        <v>20</v>
      </c>
      <c r="E133" s="49">
        <v>2</v>
      </c>
      <c r="F133" s="49">
        <v>2</v>
      </c>
      <c r="G133" s="49">
        <v>2</v>
      </c>
      <c r="H133" s="49">
        <v>1</v>
      </c>
      <c r="I133" s="49">
        <v>1</v>
      </c>
      <c r="J133" s="49">
        <v>1</v>
      </c>
      <c r="L133" s="49">
        <v>4</v>
      </c>
      <c r="M133" s="49">
        <v>0</v>
      </c>
      <c r="N133" s="49">
        <v>0</v>
      </c>
      <c r="P133" s="64">
        <v>4</v>
      </c>
      <c r="Q133" s="64">
        <v>3</v>
      </c>
    </row>
    <row r="134" spans="1:16" ht="12">
      <c r="A134" s="39" t="s">
        <v>165</v>
      </c>
      <c r="B134" s="49">
        <f t="shared" si="13"/>
        <v>14</v>
      </c>
      <c r="E134" s="49">
        <v>1</v>
      </c>
      <c r="F134" s="49">
        <v>1</v>
      </c>
      <c r="G134" s="49">
        <v>2</v>
      </c>
      <c r="H134" s="49">
        <v>1</v>
      </c>
      <c r="J134" s="49">
        <v>2</v>
      </c>
      <c r="L134" s="49">
        <v>5</v>
      </c>
      <c r="P134" s="64">
        <v>2</v>
      </c>
    </row>
    <row r="135" spans="1:16" ht="12">
      <c r="A135" s="39" t="s">
        <v>166</v>
      </c>
      <c r="B135" s="49">
        <f t="shared" si="13"/>
        <v>3</v>
      </c>
      <c r="E135" s="49">
        <v>1</v>
      </c>
      <c r="J135" s="49">
        <v>1</v>
      </c>
      <c r="P135" s="64">
        <v>1</v>
      </c>
    </row>
    <row r="136" spans="1:2" ht="12">
      <c r="A136" s="39" t="s">
        <v>167</v>
      </c>
      <c r="B136" s="49">
        <f t="shared" si="13"/>
        <v>0</v>
      </c>
    </row>
    <row r="137" spans="1:2" ht="12">
      <c r="A137" s="39" t="s">
        <v>168</v>
      </c>
      <c r="B137" s="49">
        <f t="shared" si="13"/>
        <v>0</v>
      </c>
    </row>
    <row r="138" spans="1:17" ht="12">
      <c r="A138" s="39" t="s">
        <v>169</v>
      </c>
      <c r="B138" s="49">
        <f t="shared" si="13"/>
        <v>3</v>
      </c>
      <c r="M138" s="49">
        <v>2</v>
      </c>
      <c r="Q138" s="64">
        <v>1</v>
      </c>
    </row>
    <row r="139" spans="1:5" ht="12">
      <c r="A139" s="39" t="s">
        <v>25</v>
      </c>
      <c r="B139" s="49">
        <f t="shared" si="13"/>
        <v>1</v>
      </c>
      <c r="E139" s="49">
        <v>1</v>
      </c>
    </row>
    <row r="140" spans="1:8" ht="12">
      <c r="A140" s="39" t="s">
        <v>171</v>
      </c>
      <c r="B140" s="49">
        <f t="shared" si="13"/>
        <v>2</v>
      </c>
      <c r="E140" s="103"/>
      <c r="G140" s="49">
        <v>1</v>
      </c>
      <c r="H140" s="49">
        <v>1</v>
      </c>
    </row>
    <row r="141" spans="1:14" ht="12">
      <c r="A141" s="39" t="s">
        <v>0</v>
      </c>
      <c r="B141" s="49">
        <f t="shared" si="13"/>
        <v>1</v>
      </c>
      <c r="N141" s="49">
        <v>1</v>
      </c>
    </row>
    <row r="142" spans="1:9" ht="12">
      <c r="A142" s="39" t="s">
        <v>54</v>
      </c>
      <c r="B142" s="49">
        <f>SUM(E142:Y142)</f>
        <v>0</v>
      </c>
      <c r="I142" s="103"/>
    </row>
    <row r="143" spans="5:15" ht="12"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</row>
    <row r="144" spans="2:21" ht="12">
      <c r="B144" s="74" t="s">
        <v>21</v>
      </c>
      <c r="C144" s="74" t="s">
        <v>23</v>
      </c>
      <c r="D144" s="74" t="s">
        <v>24</v>
      </c>
      <c r="E144" s="69" t="str">
        <f>E129</f>
        <v>=E114</v>
      </c>
      <c r="F144" s="69" t="str">
        <f aca="true" t="shared" si="14" ref="F144:U144">F129</f>
        <v>=F114</v>
      </c>
      <c r="G144" s="69" t="str">
        <f t="shared" si="14"/>
        <v>=G114</v>
      </c>
      <c r="H144" s="69" t="str">
        <f t="shared" si="14"/>
        <v>=H114</v>
      </c>
      <c r="I144" s="69" t="str">
        <f t="shared" si="14"/>
        <v>=I114</v>
      </c>
      <c r="J144" s="69" t="str">
        <f t="shared" si="14"/>
        <v>=J114</v>
      </c>
      <c r="K144" s="69" t="str">
        <f t="shared" si="14"/>
        <v>=K114</v>
      </c>
      <c r="L144" s="69" t="str">
        <f t="shared" si="14"/>
        <v>=L114</v>
      </c>
      <c r="M144" s="69" t="str">
        <f t="shared" si="14"/>
        <v>=M114</v>
      </c>
      <c r="N144" s="69" t="str">
        <f t="shared" si="14"/>
        <v>=N114</v>
      </c>
      <c r="O144" s="69" t="str">
        <f t="shared" si="14"/>
        <v>=O114</v>
      </c>
      <c r="P144" s="69" t="str">
        <f t="shared" si="14"/>
        <v>=P114</v>
      </c>
      <c r="Q144" s="69" t="str">
        <f t="shared" si="14"/>
        <v>=Q114</v>
      </c>
      <c r="R144" s="69" t="str">
        <f t="shared" si="14"/>
        <v>=R114</v>
      </c>
      <c r="S144" s="69" t="str">
        <f t="shared" si="14"/>
        <v>=S114</v>
      </c>
      <c r="T144" s="69" t="str">
        <f t="shared" si="14"/>
        <v>=T114</v>
      </c>
      <c r="U144" s="19" t="str">
        <f t="shared" si="14"/>
        <v>=U114</v>
      </c>
    </row>
    <row r="145" spans="1:25" ht="12">
      <c r="A145" s="47" t="s">
        <v>90</v>
      </c>
      <c r="B145" s="81">
        <f>(B148/B146)</f>
        <v>0.4230769230769231</v>
      </c>
      <c r="C145" s="81">
        <f>((B148+B150+2*B151+3*B152)/B146)</f>
        <v>0.4230769230769231</v>
      </c>
      <c r="D145" s="81">
        <f>((B148+B153+B154)/(B146+B153))</f>
        <v>0.4827586206896552</v>
      </c>
      <c r="E145" s="69"/>
      <c r="F145" s="69"/>
      <c r="G145" s="69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20"/>
      <c r="V145" s="21"/>
      <c r="W145" s="21"/>
      <c r="X145" s="21"/>
      <c r="Y145" s="21"/>
    </row>
    <row r="146" spans="1:14" ht="12">
      <c r="A146" s="39" t="s">
        <v>162</v>
      </c>
      <c r="B146" s="49">
        <f aca="true" t="shared" si="15" ref="B146:B156">SUM(E146:Y146)</f>
        <v>26</v>
      </c>
      <c r="F146" s="49">
        <v>5</v>
      </c>
      <c r="G146" s="49">
        <v>3</v>
      </c>
      <c r="H146" s="49">
        <v>2</v>
      </c>
      <c r="I146" s="49">
        <v>3</v>
      </c>
      <c r="J146" s="49">
        <v>2</v>
      </c>
      <c r="K146" s="49">
        <v>2</v>
      </c>
      <c r="L146" s="49">
        <v>4</v>
      </c>
      <c r="M146" s="49">
        <v>2</v>
      </c>
      <c r="N146" s="49">
        <v>3</v>
      </c>
    </row>
    <row r="147" spans="1:14" ht="12">
      <c r="A147" s="39" t="s">
        <v>163</v>
      </c>
      <c r="B147" s="49">
        <f t="shared" si="15"/>
        <v>8</v>
      </c>
      <c r="F147" s="49">
        <v>1</v>
      </c>
      <c r="G147" s="49">
        <v>0</v>
      </c>
      <c r="H147" s="49">
        <v>0</v>
      </c>
      <c r="I147" s="49">
        <v>1</v>
      </c>
      <c r="J147" s="49">
        <v>1</v>
      </c>
      <c r="K147" s="49">
        <v>3</v>
      </c>
      <c r="L147" s="49">
        <v>1</v>
      </c>
      <c r="M147" s="49">
        <v>1</v>
      </c>
      <c r="N147" s="49">
        <v>0</v>
      </c>
    </row>
    <row r="148" spans="1:14" ht="12">
      <c r="A148" s="39" t="s">
        <v>164</v>
      </c>
      <c r="B148" s="49">
        <f t="shared" si="15"/>
        <v>11</v>
      </c>
      <c r="F148" s="49">
        <v>2</v>
      </c>
      <c r="G148" s="49">
        <v>1</v>
      </c>
      <c r="H148" s="49">
        <v>1</v>
      </c>
      <c r="I148" s="49">
        <v>1</v>
      </c>
      <c r="J148" s="49">
        <v>1</v>
      </c>
      <c r="K148" s="49">
        <v>2</v>
      </c>
      <c r="L148" s="49">
        <v>1</v>
      </c>
      <c r="M148" s="49">
        <v>1</v>
      </c>
      <c r="N148" s="49">
        <v>1</v>
      </c>
    </row>
    <row r="149" spans="1:11" ht="12">
      <c r="A149" s="39" t="s">
        <v>165</v>
      </c>
      <c r="B149" s="49">
        <f t="shared" si="15"/>
        <v>3</v>
      </c>
      <c r="F149" s="49">
        <v>1</v>
      </c>
      <c r="H149" s="49">
        <v>1</v>
      </c>
      <c r="K149" s="49">
        <v>1</v>
      </c>
    </row>
    <row r="150" spans="1:2" ht="12">
      <c r="A150" s="39" t="s">
        <v>166</v>
      </c>
      <c r="B150" s="49">
        <f t="shared" si="15"/>
        <v>0</v>
      </c>
    </row>
    <row r="151" spans="1:2" ht="12">
      <c r="A151" s="39" t="s">
        <v>167</v>
      </c>
      <c r="B151" s="49">
        <f t="shared" si="15"/>
        <v>0</v>
      </c>
    </row>
    <row r="152" spans="1:2" ht="12">
      <c r="A152" s="39" t="s">
        <v>168</v>
      </c>
      <c r="B152" s="49">
        <f t="shared" si="15"/>
        <v>0</v>
      </c>
    </row>
    <row r="153" spans="1:11" ht="12">
      <c r="A153" s="39" t="s">
        <v>169</v>
      </c>
      <c r="B153" s="49">
        <f t="shared" si="15"/>
        <v>3</v>
      </c>
      <c r="H153" s="49">
        <v>1</v>
      </c>
      <c r="K153" s="49">
        <v>2</v>
      </c>
    </row>
    <row r="154" spans="1:2" ht="12">
      <c r="A154" s="39" t="s">
        <v>25</v>
      </c>
      <c r="B154" s="49">
        <f t="shared" si="15"/>
        <v>0</v>
      </c>
    </row>
    <row r="155" spans="1:2" ht="12">
      <c r="A155" s="39" t="s">
        <v>171</v>
      </c>
      <c r="B155" s="49">
        <f t="shared" si="15"/>
        <v>0</v>
      </c>
    </row>
    <row r="156" spans="1:2" ht="12">
      <c r="A156" s="39" t="s">
        <v>0</v>
      </c>
      <c r="B156" s="49">
        <f t="shared" si="15"/>
        <v>0</v>
      </c>
    </row>
    <row r="157" spans="1:12" ht="10.5" customHeight="1">
      <c r="A157" s="39" t="s">
        <v>54</v>
      </c>
      <c r="B157" s="49">
        <f>SUM(E157:Y157)</f>
        <v>3</v>
      </c>
      <c r="H157" s="49">
        <v>2</v>
      </c>
      <c r="L157" s="49">
        <v>1</v>
      </c>
    </row>
    <row r="158" spans="5:15" ht="4.5" customHeight="1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</row>
    <row r="159" spans="1:20" ht="12">
      <c r="A159" s="46" t="s">
        <v>28</v>
      </c>
      <c r="B159" s="74" t="s">
        <v>21</v>
      </c>
      <c r="C159" s="74" t="s">
        <v>23</v>
      </c>
      <c r="D159" s="74" t="s">
        <v>24</v>
      </c>
      <c r="E159" s="80" t="s">
        <v>91</v>
      </c>
      <c r="F159" s="80" t="s">
        <v>92</v>
      </c>
      <c r="G159" s="80" t="s">
        <v>93</v>
      </c>
      <c r="H159" s="80" t="s">
        <v>94</v>
      </c>
      <c r="I159" s="80" t="s">
        <v>95</v>
      </c>
      <c r="J159" s="80" t="s">
        <v>96</v>
      </c>
      <c r="K159" s="80" t="s">
        <v>97</v>
      </c>
      <c r="L159" s="80" t="s">
        <v>99</v>
      </c>
      <c r="M159" s="80" t="s">
        <v>100</v>
      </c>
      <c r="N159" s="80" t="s">
        <v>101</v>
      </c>
      <c r="O159" s="80" t="s">
        <v>102</v>
      </c>
      <c r="P159" s="80" t="s">
        <v>103</v>
      </c>
      <c r="Q159" s="80" t="s">
        <v>104</v>
      </c>
      <c r="R159" s="80" t="s">
        <v>105</v>
      </c>
      <c r="S159" s="80" t="s">
        <v>106</v>
      </c>
      <c r="T159" s="80" t="s">
        <v>107</v>
      </c>
    </row>
    <row r="160" spans="1:20" ht="16.5" customHeight="1">
      <c r="A160" s="47" t="s">
        <v>108</v>
      </c>
      <c r="B160" s="81">
        <f>(B163/B161)</f>
        <v>0.6</v>
      </c>
      <c r="C160" s="81">
        <f>((B163+B165+2*B166+3*B167)/B161)</f>
        <v>0.9</v>
      </c>
      <c r="D160" s="81">
        <f>((B163+B168+B169)/(B161+B168))</f>
        <v>0.6190476190476191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</row>
    <row r="161" spans="1:18" ht="16.5" customHeight="1">
      <c r="A161" s="39" t="s">
        <v>162</v>
      </c>
      <c r="B161" s="49">
        <f aca="true" t="shared" si="16" ref="B161:B172">SUM(E161:Y161)</f>
        <v>40</v>
      </c>
      <c r="E161" s="64">
        <v>4</v>
      </c>
      <c r="F161" s="64">
        <v>5</v>
      </c>
      <c r="G161" s="161"/>
      <c r="H161" s="64">
        <v>3</v>
      </c>
      <c r="I161" s="64"/>
      <c r="J161" s="64">
        <v>2</v>
      </c>
      <c r="K161" s="64"/>
      <c r="L161" s="64">
        <v>5</v>
      </c>
      <c r="M161" s="64">
        <v>2</v>
      </c>
      <c r="N161" s="64">
        <v>3</v>
      </c>
      <c r="O161" s="64">
        <v>4</v>
      </c>
      <c r="P161" s="64">
        <v>5</v>
      </c>
      <c r="Q161" s="64">
        <v>4</v>
      </c>
      <c r="R161" s="64">
        <v>3</v>
      </c>
    </row>
    <row r="162" spans="1:18" ht="16.5" customHeight="1">
      <c r="A162" s="39" t="s">
        <v>163</v>
      </c>
      <c r="B162" s="49">
        <f t="shared" si="16"/>
        <v>22</v>
      </c>
      <c r="E162" s="64">
        <v>1</v>
      </c>
      <c r="F162" s="64">
        <v>2</v>
      </c>
      <c r="G162" s="161"/>
      <c r="H162" s="64">
        <v>0</v>
      </c>
      <c r="I162" s="64"/>
      <c r="J162" s="64">
        <v>0</v>
      </c>
      <c r="K162" s="64"/>
      <c r="L162" s="64">
        <v>4</v>
      </c>
      <c r="M162" s="64">
        <v>1</v>
      </c>
      <c r="N162" s="64">
        <v>1</v>
      </c>
      <c r="O162" s="64">
        <v>3</v>
      </c>
      <c r="P162" s="64">
        <v>4</v>
      </c>
      <c r="Q162" s="64">
        <v>3</v>
      </c>
      <c r="R162" s="64">
        <v>3</v>
      </c>
    </row>
    <row r="163" spans="1:18" ht="16.5" customHeight="1">
      <c r="A163" s="39" t="s">
        <v>164</v>
      </c>
      <c r="B163" s="49">
        <f t="shared" si="16"/>
        <v>24</v>
      </c>
      <c r="E163" s="64">
        <v>1</v>
      </c>
      <c r="F163" s="64">
        <v>4</v>
      </c>
      <c r="G163" s="161"/>
      <c r="H163" s="64">
        <v>0</v>
      </c>
      <c r="I163" s="64"/>
      <c r="J163" s="64">
        <v>0</v>
      </c>
      <c r="K163" s="64"/>
      <c r="L163" s="64">
        <v>4</v>
      </c>
      <c r="M163" s="64">
        <v>0</v>
      </c>
      <c r="N163" s="64">
        <v>2</v>
      </c>
      <c r="O163" s="64">
        <v>4</v>
      </c>
      <c r="P163" s="64">
        <v>4</v>
      </c>
      <c r="Q163" s="64">
        <v>3</v>
      </c>
      <c r="R163" s="64">
        <v>2</v>
      </c>
    </row>
    <row r="164" spans="1:18" ht="16.5" customHeight="1">
      <c r="A164" s="39" t="s">
        <v>165</v>
      </c>
      <c r="B164" s="49">
        <f t="shared" si="16"/>
        <v>14</v>
      </c>
      <c r="E164" s="64"/>
      <c r="F164" s="64">
        <v>1</v>
      </c>
      <c r="G164" s="64"/>
      <c r="H164" s="64"/>
      <c r="I164" s="64"/>
      <c r="J164" s="64"/>
      <c r="K164" s="64"/>
      <c r="L164" s="64">
        <v>3</v>
      </c>
      <c r="M164" s="64"/>
      <c r="N164" s="64"/>
      <c r="O164" s="64">
        <v>2</v>
      </c>
      <c r="P164" s="64">
        <v>4</v>
      </c>
      <c r="Q164" s="64">
        <v>3</v>
      </c>
      <c r="R164" s="64">
        <v>1</v>
      </c>
    </row>
    <row r="165" spans="1:16" ht="16.5" customHeight="1">
      <c r="A165" s="39" t="s">
        <v>166</v>
      </c>
      <c r="B165" s="49">
        <f t="shared" si="16"/>
        <v>4</v>
      </c>
      <c r="E165" s="64"/>
      <c r="F165" s="64">
        <v>2</v>
      </c>
      <c r="G165" s="64"/>
      <c r="H165" s="64"/>
      <c r="I165" s="64"/>
      <c r="J165" s="64"/>
      <c r="K165" s="64"/>
      <c r="L165" s="64"/>
      <c r="M165" s="64"/>
      <c r="N165" s="64"/>
      <c r="O165" s="64"/>
      <c r="P165" s="64">
        <v>2</v>
      </c>
    </row>
    <row r="166" spans="1:15" ht="16.5" customHeight="1">
      <c r="A166" s="39" t="s">
        <v>167</v>
      </c>
      <c r="B166" s="49">
        <f t="shared" si="16"/>
        <v>1</v>
      </c>
      <c r="E166" s="64"/>
      <c r="F166" s="64"/>
      <c r="G166" s="64"/>
      <c r="H166" s="64"/>
      <c r="I166" s="64"/>
      <c r="J166" s="64"/>
      <c r="K166" s="64"/>
      <c r="L166" s="64">
        <v>1</v>
      </c>
      <c r="M166" s="64"/>
      <c r="N166" s="64"/>
      <c r="O166" s="64"/>
    </row>
    <row r="167" spans="1:17" ht="16.5" customHeight="1">
      <c r="A167" s="39" t="s">
        <v>168</v>
      </c>
      <c r="B167" s="49">
        <f t="shared" si="16"/>
        <v>2</v>
      </c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>
        <v>1</v>
      </c>
      <c r="Q167" s="64">
        <v>1</v>
      </c>
    </row>
    <row r="168" spans="1:18" ht="16.5" customHeight="1">
      <c r="A168" s="39" t="s">
        <v>169</v>
      </c>
      <c r="B168" s="49">
        <f t="shared" si="16"/>
        <v>2</v>
      </c>
      <c r="E168" s="64"/>
      <c r="F168" s="64"/>
      <c r="G168" s="64"/>
      <c r="H168" s="64"/>
      <c r="I168" s="64"/>
      <c r="J168" s="64"/>
      <c r="K168" s="64"/>
      <c r="L168" s="64"/>
      <c r="M168" s="64">
        <v>1</v>
      </c>
      <c r="N168" s="64"/>
      <c r="O168" s="64"/>
      <c r="R168" s="64">
        <v>1</v>
      </c>
    </row>
    <row r="169" spans="1:15" ht="16.5" customHeight="1">
      <c r="A169" s="39" t="s">
        <v>25</v>
      </c>
      <c r="B169" s="49">
        <f t="shared" si="16"/>
        <v>0</v>
      </c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</row>
    <row r="170" spans="1:18" ht="16.5" customHeight="1">
      <c r="A170" s="39" t="s">
        <v>171</v>
      </c>
      <c r="B170" s="49">
        <f t="shared" si="16"/>
        <v>1</v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R170" s="64">
        <v>1</v>
      </c>
    </row>
    <row r="171" spans="1:15" ht="16.5" customHeight="1">
      <c r="A171" s="39" t="s">
        <v>0</v>
      </c>
      <c r="B171" s="49">
        <f t="shared" si="16"/>
        <v>1</v>
      </c>
      <c r="E171" s="64">
        <v>1</v>
      </c>
      <c r="F171" s="64"/>
      <c r="G171" s="64"/>
      <c r="H171" s="64"/>
      <c r="I171" s="64"/>
      <c r="J171" s="64"/>
      <c r="K171" s="64"/>
      <c r="L171" s="64"/>
      <c r="M171" s="64"/>
      <c r="N171" s="64"/>
      <c r="O171" s="64"/>
    </row>
    <row r="172" spans="1:15" ht="16.5" customHeight="1">
      <c r="A172" s="39" t="s">
        <v>54</v>
      </c>
      <c r="B172" s="49">
        <f t="shared" si="16"/>
        <v>0</v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</row>
    <row r="173" spans="5:15" ht="16.5" customHeight="1" hidden="1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</row>
    <row r="174" spans="2:21" ht="12" hidden="1">
      <c r="B174" s="74" t="s">
        <v>21</v>
      </c>
      <c r="C174" s="74" t="s">
        <v>23</v>
      </c>
      <c r="D174" s="74" t="s">
        <v>24</v>
      </c>
      <c r="E174" s="69" t="str">
        <f>E159</f>
        <v>=E144</v>
      </c>
      <c r="F174" s="69" t="str">
        <f aca="true" t="shared" si="17" ref="F174:T174">F159</f>
        <v>=F144</v>
      </c>
      <c r="G174" s="69" t="str">
        <f t="shared" si="17"/>
        <v>=G144</v>
      </c>
      <c r="H174" s="69" t="str">
        <f t="shared" si="17"/>
        <v>=H144</v>
      </c>
      <c r="I174" s="69" t="str">
        <f t="shared" si="17"/>
        <v>=I144</v>
      </c>
      <c r="J174" s="69" t="str">
        <f t="shared" si="17"/>
        <v>=J144</v>
      </c>
      <c r="K174" s="69" t="str">
        <f t="shared" si="17"/>
        <v>=K144</v>
      </c>
      <c r="L174" s="69" t="str">
        <f t="shared" si="17"/>
        <v>=L144</v>
      </c>
      <c r="M174" s="69" t="str">
        <f t="shared" si="17"/>
        <v>=M144</v>
      </c>
      <c r="N174" s="69" t="str">
        <f t="shared" si="17"/>
        <v>=N144</v>
      </c>
      <c r="O174" s="69" t="str">
        <f t="shared" si="17"/>
        <v>=O144</v>
      </c>
      <c r="P174" s="69" t="str">
        <f t="shared" si="17"/>
        <v>=P144</v>
      </c>
      <c r="Q174" s="69" t="str">
        <f t="shared" si="17"/>
        <v>=Q144</v>
      </c>
      <c r="R174" s="69" t="str">
        <f t="shared" si="17"/>
        <v>=R144</v>
      </c>
      <c r="S174" s="69" t="str">
        <f t="shared" si="17"/>
        <v>=S144</v>
      </c>
      <c r="T174" s="69" t="str">
        <f t="shared" si="17"/>
        <v>=T144</v>
      </c>
      <c r="U174" s="19" t="str">
        <f>U144</f>
        <v>=U114</v>
      </c>
    </row>
    <row r="175" spans="1:25" ht="12" hidden="1">
      <c r="A175" s="47"/>
      <c r="B175" s="81" t="e">
        <f>(B178/B176)</f>
        <v>#DIV/0!</v>
      </c>
      <c r="C175" s="81" t="e">
        <f>((B178+B180+2*B181+3*B182)/B176)</f>
        <v>#DIV/0!</v>
      </c>
      <c r="D175" s="81" t="e">
        <f>((B178+B183+B184)/(B176+B183))</f>
        <v>#DIV/0!</v>
      </c>
      <c r="E175" s="69"/>
      <c r="F175" s="69"/>
      <c r="G175" s="69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20"/>
      <c r="V175" s="21"/>
      <c r="W175" s="21"/>
      <c r="X175" s="21"/>
      <c r="Y175" s="21"/>
    </row>
    <row r="176" spans="1:2" ht="12" hidden="1">
      <c r="A176" s="39" t="s">
        <v>162</v>
      </c>
      <c r="B176" s="49">
        <f aca="true" t="shared" si="18" ref="B176:B186">SUM(E176:Y176)</f>
        <v>0</v>
      </c>
    </row>
    <row r="177" spans="1:2" ht="12" hidden="1">
      <c r="A177" s="39" t="s">
        <v>163</v>
      </c>
      <c r="B177" s="49">
        <f t="shared" si="18"/>
        <v>0</v>
      </c>
    </row>
    <row r="178" spans="1:2" ht="12" hidden="1">
      <c r="A178" s="39" t="s">
        <v>164</v>
      </c>
      <c r="B178" s="49">
        <f t="shared" si="18"/>
        <v>0</v>
      </c>
    </row>
    <row r="179" spans="1:2" ht="12" hidden="1">
      <c r="A179" s="39" t="s">
        <v>165</v>
      </c>
      <c r="B179" s="49">
        <f t="shared" si="18"/>
        <v>0</v>
      </c>
    </row>
    <row r="180" spans="1:2" ht="12" hidden="1">
      <c r="A180" s="39" t="s">
        <v>166</v>
      </c>
      <c r="B180" s="49">
        <f t="shared" si="18"/>
        <v>0</v>
      </c>
    </row>
    <row r="181" spans="1:2" ht="12" hidden="1">
      <c r="A181" s="39" t="s">
        <v>167</v>
      </c>
      <c r="B181" s="49">
        <f t="shared" si="18"/>
        <v>0</v>
      </c>
    </row>
    <row r="182" spans="1:2" ht="12" hidden="1">
      <c r="A182" s="39" t="s">
        <v>168</v>
      </c>
      <c r="B182" s="49">
        <f t="shared" si="18"/>
        <v>0</v>
      </c>
    </row>
    <row r="183" spans="1:2" ht="12" hidden="1">
      <c r="A183" s="39" t="s">
        <v>169</v>
      </c>
      <c r="B183" s="49">
        <f t="shared" si="18"/>
        <v>0</v>
      </c>
    </row>
    <row r="184" spans="1:2" ht="12" hidden="1">
      <c r="A184" s="39" t="s">
        <v>25</v>
      </c>
      <c r="B184" s="49">
        <f t="shared" si="18"/>
        <v>0</v>
      </c>
    </row>
    <row r="185" spans="1:2" ht="12" hidden="1">
      <c r="A185" s="39" t="s">
        <v>171</v>
      </c>
      <c r="B185" s="49">
        <f t="shared" si="18"/>
        <v>0</v>
      </c>
    </row>
    <row r="186" spans="1:2" ht="12" hidden="1">
      <c r="A186" s="39" t="s">
        <v>0</v>
      </c>
      <c r="B186" s="49">
        <f t="shared" si="18"/>
        <v>0</v>
      </c>
    </row>
    <row r="187" ht="4.5" customHeight="1"/>
    <row r="188" spans="5:15" ht="1.5" customHeight="1" hidden="1"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2:21" ht="12">
      <c r="B189" s="74" t="s">
        <v>21</v>
      </c>
      <c r="C189" s="74" t="s">
        <v>23</v>
      </c>
      <c r="D189" s="74" t="s">
        <v>24</v>
      </c>
      <c r="E189" s="69" t="str">
        <f>E174</f>
        <v>=E144</v>
      </c>
      <c r="F189" s="69" t="str">
        <f aca="true" t="shared" si="19" ref="F189:U189">F174</f>
        <v>=F144</v>
      </c>
      <c r="G189" s="69" t="str">
        <f t="shared" si="19"/>
        <v>=G144</v>
      </c>
      <c r="H189" s="69" t="str">
        <f t="shared" si="19"/>
        <v>=H144</v>
      </c>
      <c r="I189" s="69" t="str">
        <f t="shared" si="19"/>
        <v>=I144</v>
      </c>
      <c r="J189" s="69" t="str">
        <f t="shared" si="19"/>
        <v>=J144</v>
      </c>
      <c r="K189" s="69" t="str">
        <f t="shared" si="19"/>
        <v>=K144</v>
      </c>
      <c r="L189" s="69" t="str">
        <f t="shared" si="19"/>
        <v>=L144</v>
      </c>
      <c r="M189" s="69" t="str">
        <f t="shared" si="19"/>
        <v>=M144</v>
      </c>
      <c r="N189" s="69" t="str">
        <f t="shared" si="19"/>
        <v>=N144</v>
      </c>
      <c r="O189" s="69" t="str">
        <f t="shared" si="19"/>
        <v>=O144</v>
      </c>
      <c r="P189" s="69" t="str">
        <f t="shared" si="19"/>
        <v>=P144</v>
      </c>
      <c r="Q189" s="69" t="str">
        <f t="shared" si="19"/>
        <v>=Q144</v>
      </c>
      <c r="R189" s="69" t="str">
        <f t="shared" si="19"/>
        <v>=R144</v>
      </c>
      <c r="S189" s="69" t="str">
        <f t="shared" si="19"/>
        <v>=S144</v>
      </c>
      <c r="T189" s="69" t="str">
        <f t="shared" si="19"/>
        <v>=T144</v>
      </c>
      <c r="U189" s="19" t="str">
        <f t="shared" si="19"/>
        <v>=U114</v>
      </c>
    </row>
    <row r="190" spans="1:25" ht="12">
      <c r="A190" s="47" t="s">
        <v>109</v>
      </c>
      <c r="B190" s="81">
        <f>(B193/B191)</f>
        <v>0.4117647058823529</v>
      </c>
      <c r="C190" s="81">
        <f>((B193+B195+2*B196+3*B197)/B191)</f>
        <v>0.47058823529411764</v>
      </c>
      <c r="D190" s="81">
        <f>((B193+B198+B199)/(B191+B198))</f>
        <v>0.4444444444444444</v>
      </c>
      <c r="E190" s="69"/>
      <c r="F190" s="69"/>
      <c r="G190" s="69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20"/>
      <c r="V190" s="21"/>
      <c r="W190" s="21"/>
      <c r="X190" s="21"/>
      <c r="Y190" s="21"/>
    </row>
    <row r="191" spans="1:18" ht="12">
      <c r="A191" s="39" t="s">
        <v>162</v>
      </c>
      <c r="B191" s="49">
        <f aca="true" t="shared" si="20" ref="B191:B202">SUM(E191:Y191)</f>
        <v>17</v>
      </c>
      <c r="E191" s="49">
        <v>3</v>
      </c>
      <c r="I191" s="49">
        <v>3</v>
      </c>
      <c r="N191" s="49">
        <v>3</v>
      </c>
      <c r="O191" s="49">
        <v>5</v>
      </c>
      <c r="R191" s="64">
        <v>3</v>
      </c>
    </row>
    <row r="192" spans="1:18" ht="12">
      <c r="A192" s="39" t="s">
        <v>163</v>
      </c>
      <c r="B192" s="49">
        <f t="shared" si="20"/>
        <v>6</v>
      </c>
      <c r="E192" s="49">
        <v>1</v>
      </c>
      <c r="I192" s="49">
        <v>1</v>
      </c>
      <c r="N192" s="49">
        <v>0</v>
      </c>
      <c r="O192" s="49">
        <v>2</v>
      </c>
      <c r="R192" s="64">
        <v>2</v>
      </c>
    </row>
    <row r="193" spans="1:18" ht="12">
      <c r="A193" s="39" t="s">
        <v>164</v>
      </c>
      <c r="B193" s="49">
        <f t="shared" si="20"/>
        <v>7</v>
      </c>
      <c r="E193" s="49">
        <v>1</v>
      </c>
      <c r="I193" s="49">
        <v>1</v>
      </c>
      <c r="N193" s="49">
        <v>0</v>
      </c>
      <c r="O193" s="49">
        <v>3</v>
      </c>
      <c r="R193" s="64">
        <v>2</v>
      </c>
    </row>
    <row r="194" spans="1:18" ht="12">
      <c r="A194" s="39" t="s">
        <v>165</v>
      </c>
      <c r="B194" s="49">
        <f t="shared" si="20"/>
        <v>5</v>
      </c>
      <c r="I194" s="49">
        <v>1</v>
      </c>
      <c r="O194" s="49">
        <v>2</v>
      </c>
      <c r="R194" s="64">
        <v>2</v>
      </c>
    </row>
    <row r="195" spans="1:18" ht="12">
      <c r="A195" s="39" t="s">
        <v>166</v>
      </c>
      <c r="B195" s="49">
        <f t="shared" si="20"/>
        <v>1</v>
      </c>
      <c r="R195" s="64">
        <v>1</v>
      </c>
    </row>
    <row r="196" spans="1:2" ht="12">
      <c r="A196" s="39" t="s">
        <v>167</v>
      </c>
      <c r="B196" s="49">
        <f t="shared" si="20"/>
        <v>0</v>
      </c>
    </row>
    <row r="197" spans="1:2" ht="12">
      <c r="A197" s="39" t="s">
        <v>168</v>
      </c>
      <c r="B197" s="49">
        <f t="shared" si="20"/>
        <v>0</v>
      </c>
    </row>
    <row r="198" spans="1:18" ht="12">
      <c r="A198" s="39" t="s">
        <v>169</v>
      </c>
      <c r="B198" s="49">
        <f t="shared" si="20"/>
        <v>1</v>
      </c>
      <c r="R198" s="64">
        <v>1</v>
      </c>
    </row>
    <row r="199" spans="1:2" ht="12">
      <c r="A199" s="39" t="s">
        <v>25</v>
      </c>
      <c r="B199" s="49">
        <f t="shared" si="20"/>
        <v>0</v>
      </c>
    </row>
    <row r="200" spans="1:2" ht="12">
      <c r="A200" s="39" t="s">
        <v>171</v>
      </c>
      <c r="B200" s="49">
        <f t="shared" si="20"/>
        <v>0</v>
      </c>
    </row>
    <row r="201" spans="1:18" ht="12">
      <c r="A201" s="39" t="s">
        <v>0</v>
      </c>
      <c r="B201" s="49">
        <f t="shared" si="20"/>
        <v>1</v>
      </c>
      <c r="R201" s="64">
        <v>1</v>
      </c>
    </row>
    <row r="202" spans="1:14" ht="12">
      <c r="A202" s="39" t="s">
        <v>54</v>
      </c>
      <c r="B202" s="49">
        <f t="shared" si="20"/>
        <v>1</v>
      </c>
      <c r="N202" s="49">
        <v>1</v>
      </c>
    </row>
    <row r="203" spans="5:15" ht="3" customHeight="1"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</row>
    <row r="204" spans="2:21" ht="12" hidden="1">
      <c r="B204" s="74" t="s">
        <v>21</v>
      </c>
      <c r="C204" s="74" t="s">
        <v>23</v>
      </c>
      <c r="D204" s="74" t="s">
        <v>24</v>
      </c>
      <c r="E204" s="69" t="str">
        <f>E189</f>
        <v>=E144</v>
      </c>
      <c r="F204" s="69" t="str">
        <f aca="true" t="shared" si="21" ref="F204:U204">F189</f>
        <v>=F144</v>
      </c>
      <c r="G204" s="69" t="str">
        <f t="shared" si="21"/>
        <v>=G144</v>
      </c>
      <c r="H204" s="69" t="str">
        <f t="shared" si="21"/>
        <v>=H144</v>
      </c>
      <c r="I204" s="69" t="str">
        <f t="shared" si="21"/>
        <v>=I144</v>
      </c>
      <c r="J204" s="69" t="str">
        <f t="shared" si="21"/>
        <v>=J144</v>
      </c>
      <c r="K204" s="69" t="str">
        <f t="shared" si="21"/>
        <v>=K144</v>
      </c>
      <c r="L204" s="69" t="str">
        <f t="shared" si="21"/>
        <v>=L144</v>
      </c>
      <c r="M204" s="69" t="str">
        <f t="shared" si="21"/>
        <v>=M144</v>
      </c>
      <c r="N204" s="69" t="str">
        <f t="shared" si="21"/>
        <v>=N144</v>
      </c>
      <c r="O204" s="69" t="str">
        <f t="shared" si="21"/>
        <v>=O144</v>
      </c>
      <c r="P204" s="69" t="str">
        <f t="shared" si="21"/>
        <v>=P144</v>
      </c>
      <c r="Q204" s="69" t="str">
        <f t="shared" si="21"/>
        <v>=Q144</v>
      </c>
      <c r="R204" s="69" t="str">
        <f t="shared" si="21"/>
        <v>=R144</v>
      </c>
      <c r="S204" s="69" t="str">
        <f t="shared" si="21"/>
        <v>=S144</v>
      </c>
      <c r="T204" s="69" t="str">
        <f t="shared" si="21"/>
        <v>=T144</v>
      </c>
      <c r="U204" s="19" t="str">
        <f t="shared" si="21"/>
        <v>=U114</v>
      </c>
    </row>
    <row r="205" spans="1:25" ht="12" hidden="1">
      <c r="A205" s="47" t="s">
        <v>110</v>
      </c>
      <c r="B205" s="81" t="e">
        <f>(B208/B206)</f>
        <v>#DIV/0!</v>
      </c>
      <c r="C205" s="81" t="e">
        <f>((B208+B210+2*B211+3*B212)/B206)</f>
        <v>#DIV/0!</v>
      </c>
      <c r="D205" s="81" t="e">
        <f>((B208+B213+B214)/(B206+B213))</f>
        <v>#DIV/0!</v>
      </c>
      <c r="E205" s="69"/>
      <c r="F205" s="69"/>
      <c r="G205" s="69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20"/>
      <c r="V205" s="21"/>
      <c r="W205" s="21"/>
      <c r="X205" s="21"/>
      <c r="Y205" s="21"/>
    </row>
    <row r="206" spans="1:2" ht="12" hidden="1">
      <c r="A206" s="39" t="s">
        <v>162</v>
      </c>
      <c r="B206" s="49">
        <f>SUM(E206:Y206)</f>
        <v>0</v>
      </c>
    </row>
    <row r="207" spans="1:2" ht="12" hidden="1">
      <c r="A207" s="39" t="s">
        <v>163</v>
      </c>
      <c r="B207" s="49">
        <f aca="true" t="shared" si="22" ref="B207:B216">SUM(E207:Y207)</f>
        <v>0</v>
      </c>
    </row>
    <row r="208" spans="1:2" ht="12" hidden="1">
      <c r="A208" s="39" t="s">
        <v>164</v>
      </c>
      <c r="B208" s="49">
        <f t="shared" si="22"/>
        <v>0</v>
      </c>
    </row>
    <row r="209" spans="1:2" ht="12" hidden="1">
      <c r="A209" s="39" t="s">
        <v>165</v>
      </c>
      <c r="B209" s="49">
        <f t="shared" si="22"/>
        <v>0</v>
      </c>
    </row>
    <row r="210" spans="1:2" ht="12" hidden="1">
      <c r="A210" s="39" t="s">
        <v>166</v>
      </c>
      <c r="B210" s="49">
        <f t="shared" si="22"/>
        <v>0</v>
      </c>
    </row>
    <row r="211" spans="1:2" ht="12" hidden="1">
      <c r="A211" s="39" t="s">
        <v>167</v>
      </c>
      <c r="B211" s="49">
        <f t="shared" si="22"/>
        <v>0</v>
      </c>
    </row>
    <row r="212" spans="1:2" ht="12" hidden="1">
      <c r="A212" s="39" t="s">
        <v>168</v>
      </c>
      <c r="B212" s="49">
        <f t="shared" si="22"/>
        <v>0</v>
      </c>
    </row>
    <row r="213" spans="1:2" ht="12" hidden="1">
      <c r="A213" s="39" t="s">
        <v>169</v>
      </c>
      <c r="B213" s="49">
        <f t="shared" si="22"/>
        <v>0</v>
      </c>
    </row>
    <row r="214" spans="1:2" ht="12" hidden="1">
      <c r="A214" s="39" t="s">
        <v>25</v>
      </c>
      <c r="B214" s="49">
        <f t="shared" si="22"/>
        <v>0</v>
      </c>
    </row>
    <row r="215" spans="1:2" ht="12" hidden="1">
      <c r="A215" s="39" t="s">
        <v>171</v>
      </c>
      <c r="B215" s="49">
        <f t="shared" si="22"/>
        <v>0</v>
      </c>
    </row>
    <row r="216" spans="1:2" ht="12" hidden="1">
      <c r="A216" s="39" t="s">
        <v>0</v>
      </c>
      <c r="B216" s="49">
        <f t="shared" si="22"/>
        <v>0</v>
      </c>
    </row>
    <row r="217" ht="3.75" customHeight="1"/>
    <row r="218" spans="5:15" ht="12" hidden="1"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</row>
    <row r="219" spans="1:21" ht="12">
      <c r="A219" s="46" t="s">
        <v>28</v>
      </c>
      <c r="B219" s="74" t="s">
        <v>21</v>
      </c>
      <c r="C219" s="74" t="s">
        <v>23</v>
      </c>
      <c r="D219" s="74" t="s">
        <v>24</v>
      </c>
      <c r="E219" s="80" t="s">
        <v>111</v>
      </c>
      <c r="F219" s="80" t="s">
        <v>112</v>
      </c>
      <c r="G219" s="80" t="s">
        <v>113</v>
      </c>
      <c r="H219" s="80" t="s">
        <v>114</v>
      </c>
      <c r="I219" s="80" t="s">
        <v>115</v>
      </c>
      <c r="J219" s="80" t="s">
        <v>116</v>
      </c>
      <c r="K219" s="80" t="s">
        <v>117</v>
      </c>
      <c r="L219" s="80" t="s">
        <v>118</v>
      </c>
      <c r="M219" s="80" t="s">
        <v>119</v>
      </c>
      <c r="N219" s="80" t="s">
        <v>120</v>
      </c>
      <c r="O219" s="80" t="s">
        <v>121</v>
      </c>
      <c r="P219" s="80" t="s">
        <v>122</v>
      </c>
      <c r="Q219" s="80" t="s">
        <v>123</v>
      </c>
      <c r="R219" s="80" t="s">
        <v>124</v>
      </c>
      <c r="S219" s="80" t="s">
        <v>125</v>
      </c>
      <c r="T219" s="80" t="s">
        <v>126</v>
      </c>
      <c r="U219" s="21" t="s">
        <v>127</v>
      </c>
    </row>
    <row r="220" spans="1:25" ht="12">
      <c r="A220" s="47" t="s">
        <v>43</v>
      </c>
      <c r="B220" s="81">
        <f>(B223/B221)</f>
        <v>0.5757575757575758</v>
      </c>
      <c r="C220" s="81">
        <f>((B223+B225+2*B226+3*B227)/B221)</f>
        <v>1.4545454545454546</v>
      </c>
      <c r="D220" s="81">
        <f>((B223+B228+B229)/(B221+B228))</f>
        <v>0.6285714285714286</v>
      </c>
      <c r="E220" s="69"/>
      <c r="F220" s="69"/>
      <c r="G220" s="69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20"/>
      <c r="V220" s="21"/>
      <c r="W220" s="21"/>
      <c r="X220" s="21"/>
      <c r="Y220" s="21"/>
    </row>
    <row r="221" spans="1:18" ht="12">
      <c r="A221" s="39" t="s">
        <v>162</v>
      </c>
      <c r="B221" s="49">
        <f aca="true" t="shared" si="23" ref="B221:B232">SUM(E221:Y221)</f>
        <v>33</v>
      </c>
      <c r="E221" s="49">
        <v>2</v>
      </c>
      <c r="F221" s="49">
        <v>5</v>
      </c>
      <c r="G221" s="49">
        <v>4</v>
      </c>
      <c r="H221" s="49">
        <v>3</v>
      </c>
      <c r="I221" s="49">
        <v>2</v>
      </c>
      <c r="J221" s="49">
        <v>3</v>
      </c>
      <c r="N221" s="49">
        <v>3</v>
      </c>
      <c r="O221" s="49">
        <v>5</v>
      </c>
      <c r="P221" s="64">
        <v>3</v>
      </c>
      <c r="R221" s="64">
        <v>3</v>
      </c>
    </row>
    <row r="222" spans="1:18" ht="12">
      <c r="A222" s="39" t="s">
        <v>163</v>
      </c>
      <c r="B222" s="49">
        <f t="shared" si="23"/>
        <v>21</v>
      </c>
      <c r="E222" s="49">
        <v>2</v>
      </c>
      <c r="F222" s="49">
        <v>3</v>
      </c>
      <c r="G222" s="49">
        <v>2</v>
      </c>
      <c r="H222" s="49">
        <v>2</v>
      </c>
      <c r="I222" s="49">
        <v>2</v>
      </c>
      <c r="J222" s="49">
        <v>2</v>
      </c>
      <c r="N222" s="49">
        <v>1</v>
      </c>
      <c r="O222" s="49">
        <v>3</v>
      </c>
      <c r="P222" s="64">
        <v>3</v>
      </c>
      <c r="R222" s="64">
        <v>1</v>
      </c>
    </row>
    <row r="223" spans="1:18" ht="12">
      <c r="A223" s="39" t="s">
        <v>164</v>
      </c>
      <c r="B223" s="49">
        <f t="shared" si="23"/>
        <v>19</v>
      </c>
      <c r="E223" s="49">
        <v>2</v>
      </c>
      <c r="F223" s="49">
        <v>3</v>
      </c>
      <c r="G223" s="49">
        <v>3</v>
      </c>
      <c r="H223" s="49">
        <v>2</v>
      </c>
      <c r="I223" s="49">
        <v>0</v>
      </c>
      <c r="J223" s="49">
        <v>2</v>
      </c>
      <c r="N223" s="49">
        <v>1</v>
      </c>
      <c r="O223" s="49">
        <v>3</v>
      </c>
      <c r="P223" s="64">
        <v>2</v>
      </c>
      <c r="R223" s="64">
        <v>1</v>
      </c>
    </row>
    <row r="224" spans="1:18" ht="12">
      <c r="A224" s="39" t="s">
        <v>165</v>
      </c>
      <c r="B224" s="49">
        <f t="shared" si="23"/>
        <v>23</v>
      </c>
      <c r="E224" s="49">
        <v>5</v>
      </c>
      <c r="F224" s="49">
        <v>1</v>
      </c>
      <c r="G224" s="49">
        <v>1</v>
      </c>
      <c r="H224" s="49">
        <v>3</v>
      </c>
      <c r="J224" s="49">
        <v>3</v>
      </c>
      <c r="N224" s="49">
        <v>2</v>
      </c>
      <c r="O224" s="49">
        <v>1</v>
      </c>
      <c r="P224" s="64">
        <v>5</v>
      </c>
      <c r="R224" s="64">
        <v>2</v>
      </c>
    </row>
    <row r="225" spans="1:7" ht="12">
      <c r="A225" s="39" t="s">
        <v>166</v>
      </c>
      <c r="B225" s="49">
        <f t="shared" si="23"/>
        <v>3</v>
      </c>
      <c r="F225" s="49">
        <v>2</v>
      </c>
      <c r="G225" s="49">
        <v>1</v>
      </c>
    </row>
    <row r="226" spans="1:10" ht="12">
      <c r="A226" s="39" t="s">
        <v>167</v>
      </c>
      <c r="B226" s="49">
        <f t="shared" si="23"/>
        <v>1</v>
      </c>
      <c r="J226" s="49">
        <v>1</v>
      </c>
    </row>
    <row r="227" spans="1:18" ht="12">
      <c r="A227" s="39" t="s">
        <v>168</v>
      </c>
      <c r="B227" s="49">
        <f t="shared" si="23"/>
        <v>8</v>
      </c>
      <c r="E227" s="49">
        <v>2</v>
      </c>
      <c r="F227" s="49">
        <v>1</v>
      </c>
      <c r="H227" s="49">
        <v>1</v>
      </c>
      <c r="J227" s="49">
        <v>1</v>
      </c>
      <c r="P227" s="64">
        <v>2</v>
      </c>
      <c r="R227" s="64">
        <v>1</v>
      </c>
    </row>
    <row r="228" spans="1:18" ht="12">
      <c r="A228" s="39" t="s">
        <v>169</v>
      </c>
      <c r="B228" s="49">
        <f t="shared" si="23"/>
        <v>2</v>
      </c>
      <c r="E228" s="103"/>
      <c r="P228" s="64">
        <v>1</v>
      </c>
      <c r="R228" s="64">
        <v>1</v>
      </c>
    </row>
    <row r="229" spans="1:9" ht="12">
      <c r="A229" s="39" t="s">
        <v>25</v>
      </c>
      <c r="B229" s="49">
        <f t="shared" si="23"/>
        <v>1</v>
      </c>
      <c r="I229" s="49">
        <v>1</v>
      </c>
    </row>
    <row r="230" spans="1:16" ht="12">
      <c r="A230" s="39" t="s">
        <v>171</v>
      </c>
      <c r="B230" s="49">
        <f t="shared" si="23"/>
        <v>2</v>
      </c>
      <c r="E230" s="49">
        <v>1</v>
      </c>
      <c r="P230" s="64">
        <v>1</v>
      </c>
    </row>
    <row r="231" spans="1:9" ht="12">
      <c r="A231" s="39" t="s">
        <v>0</v>
      </c>
      <c r="B231" s="49">
        <f t="shared" si="23"/>
        <v>2</v>
      </c>
      <c r="F231" s="49">
        <v>1</v>
      </c>
      <c r="I231" s="49">
        <v>1</v>
      </c>
    </row>
    <row r="232" spans="1:2" ht="12">
      <c r="A232" s="39" t="s">
        <v>54</v>
      </c>
      <c r="B232" s="49">
        <f t="shared" si="23"/>
        <v>0</v>
      </c>
    </row>
    <row r="233" spans="5:15" ht="3" customHeight="1"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</row>
    <row r="234" spans="2:21" ht="12">
      <c r="B234" s="74" t="s">
        <v>21</v>
      </c>
      <c r="C234" s="74" t="s">
        <v>23</v>
      </c>
      <c r="D234" s="74" t="s">
        <v>24</v>
      </c>
      <c r="E234" s="69" t="str">
        <f>E219</f>
        <v>=E204</v>
      </c>
      <c r="F234" s="69" t="str">
        <f aca="true" t="shared" si="24" ref="F234:U234">F219</f>
        <v>=F204</v>
      </c>
      <c r="G234" s="69" t="str">
        <f t="shared" si="24"/>
        <v>=G204</v>
      </c>
      <c r="H234" s="69" t="str">
        <f t="shared" si="24"/>
        <v>=H204</v>
      </c>
      <c r="I234" s="69" t="str">
        <f t="shared" si="24"/>
        <v>=I204</v>
      </c>
      <c r="J234" s="69" t="str">
        <f t="shared" si="24"/>
        <v>=J204</v>
      </c>
      <c r="K234" s="69" t="str">
        <f t="shared" si="24"/>
        <v>=K204</v>
      </c>
      <c r="L234" s="69" t="str">
        <f t="shared" si="24"/>
        <v>=L204</v>
      </c>
      <c r="M234" s="69" t="str">
        <f t="shared" si="24"/>
        <v>=M204</v>
      </c>
      <c r="N234" s="69" t="str">
        <f t="shared" si="24"/>
        <v>=N204</v>
      </c>
      <c r="O234" s="69" t="str">
        <f t="shared" si="24"/>
        <v>=O204</v>
      </c>
      <c r="P234" s="69" t="str">
        <f t="shared" si="24"/>
        <v>=P204</v>
      </c>
      <c r="Q234" s="69" t="str">
        <f t="shared" si="24"/>
        <v>=Q204</v>
      </c>
      <c r="R234" s="69" t="str">
        <f t="shared" si="24"/>
        <v>=R204</v>
      </c>
      <c r="S234" s="69" t="str">
        <f t="shared" si="24"/>
        <v>=S204</v>
      </c>
      <c r="T234" s="69" t="str">
        <f t="shared" si="24"/>
        <v>=T204</v>
      </c>
      <c r="U234" s="19" t="str">
        <f t="shared" si="24"/>
        <v>=U204</v>
      </c>
    </row>
    <row r="235" spans="1:25" ht="12">
      <c r="A235" s="47" t="s">
        <v>130</v>
      </c>
      <c r="B235" s="81">
        <f>(B238/B236)</f>
        <v>0.4864864864864865</v>
      </c>
      <c r="C235" s="81">
        <f>((B238+B240+2*B241+3*B242)/B236)</f>
        <v>0.8378378378378378</v>
      </c>
      <c r="D235" s="81">
        <f>((B238+B243+B244)/(B236+B243))</f>
        <v>0.5813953488372093</v>
      </c>
      <c r="E235" s="69"/>
      <c r="F235" s="69"/>
      <c r="G235" s="69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20"/>
      <c r="V235" s="21"/>
      <c r="W235" s="21"/>
      <c r="X235" s="21"/>
      <c r="Y235" s="21"/>
    </row>
    <row r="236" spans="1:18" ht="12">
      <c r="A236" s="39" t="s">
        <v>162</v>
      </c>
      <c r="B236" s="49">
        <f aca="true" t="shared" si="25" ref="B236:B247">SUM(E236:Y236)</f>
        <v>37</v>
      </c>
      <c r="E236" s="49">
        <v>2</v>
      </c>
      <c r="F236" s="49">
        <v>4</v>
      </c>
      <c r="G236" s="49">
        <v>4</v>
      </c>
      <c r="H236" s="49">
        <v>3</v>
      </c>
      <c r="I236" s="49">
        <v>2</v>
      </c>
      <c r="J236" s="49">
        <v>2</v>
      </c>
      <c r="K236" s="49">
        <v>3</v>
      </c>
      <c r="L236" s="49">
        <v>2</v>
      </c>
      <c r="O236" s="49">
        <v>4</v>
      </c>
      <c r="P236" s="64">
        <v>5</v>
      </c>
      <c r="Q236" s="64">
        <v>4</v>
      </c>
      <c r="R236" s="64">
        <v>2</v>
      </c>
    </row>
    <row r="237" spans="1:18" ht="12">
      <c r="A237" s="39" t="s">
        <v>163</v>
      </c>
      <c r="B237" s="49">
        <f t="shared" si="25"/>
        <v>19</v>
      </c>
      <c r="E237" s="49">
        <v>1</v>
      </c>
      <c r="F237" s="49">
        <v>3</v>
      </c>
      <c r="G237" s="49">
        <v>1</v>
      </c>
      <c r="H237" s="49">
        <v>2</v>
      </c>
      <c r="I237" s="49">
        <v>1</v>
      </c>
      <c r="J237" s="49">
        <v>0</v>
      </c>
      <c r="K237" s="49">
        <v>1</v>
      </c>
      <c r="L237" s="49">
        <v>4</v>
      </c>
      <c r="O237" s="49">
        <v>1</v>
      </c>
      <c r="P237" s="64">
        <v>3</v>
      </c>
      <c r="Q237" s="64">
        <v>0</v>
      </c>
      <c r="R237" s="64">
        <v>2</v>
      </c>
    </row>
    <row r="238" spans="1:18" ht="12">
      <c r="A238" s="39" t="s">
        <v>164</v>
      </c>
      <c r="B238" s="49">
        <f t="shared" si="25"/>
        <v>18</v>
      </c>
      <c r="E238" s="49">
        <v>1</v>
      </c>
      <c r="F238" s="49">
        <v>2</v>
      </c>
      <c r="G238" s="49">
        <v>1</v>
      </c>
      <c r="H238" s="49">
        <v>2</v>
      </c>
      <c r="I238" s="49">
        <v>1</v>
      </c>
      <c r="J238" s="49">
        <v>1</v>
      </c>
      <c r="K238" s="49">
        <v>2</v>
      </c>
      <c r="L238" s="49">
        <v>2</v>
      </c>
      <c r="O238" s="49">
        <v>1</v>
      </c>
      <c r="P238" s="64">
        <v>3</v>
      </c>
      <c r="Q238" s="64">
        <v>0</v>
      </c>
      <c r="R238" s="64">
        <v>2</v>
      </c>
    </row>
    <row r="239" spans="1:18" ht="12">
      <c r="A239" s="39" t="s">
        <v>165</v>
      </c>
      <c r="B239" s="49">
        <f t="shared" si="25"/>
        <v>21</v>
      </c>
      <c r="E239" s="49">
        <v>1</v>
      </c>
      <c r="F239" s="49">
        <v>2</v>
      </c>
      <c r="K239" s="49">
        <v>4</v>
      </c>
      <c r="L239" s="49">
        <v>5</v>
      </c>
      <c r="O239" s="49">
        <v>2</v>
      </c>
      <c r="P239" s="64">
        <v>2</v>
      </c>
      <c r="R239" s="64">
        <v>5</v>
      </c>
    </row>
    <row r="240" spans="1:12" ht="12">
      <c r="A240" s="39" t="s">
        <v>166</v>
      </c>
      <c r="B240" s="49">
        <f t="shared" si="25"/>
        <v>4</v>
      </c>
      <c r="F240" s="49">
        <v>1</v>
      </c>
      <c r="H240" s="49">
        <v>1</v>
      </c>
      <c r="K240" s="49">
        <v>1</v>
      </c>
      <c r="L240" s="49">
        <v>1</v>
      </c>
    </row>
    <row r="241" spans="1:2" ht="12">
      <c r="A241" s="39" t="s">
        <v>167</v>
      </c>
      <c r="B241" s="49">
        <f t="shared" si="25"/>
        <v>0</v>
      </c>
    </row>
    <row r="242" spans="1:18" ht="12">
      <c r="A242" s="39" t="s">
        <v>168</v>
      </c>
      <c r="B242" s="49">
        <f t="shared" si="25"/>
        <v>3</v>
      </c>
      <c r="K242" s="49">
        <v>1</v>
      </c>
      <c r="O242" s="49">
        <v>1</v>
      </c>
      <c r="R242" s="64">
        <v>1</v>
      </c>
    </row>
    <row r="243" spans="1:18" ht="12">
      <c r="A243" s="39" t="s">
        <v>169</v>
      </c>
      <c r="B243" s="49">
        <f t="shared" si="25"/>
        <v>6</v>
      </c>
      <c r="E243" s="49">
        <v>1</v>
      </c>
      <c r="F243" s="49">
        <v>1</v>
      </c>
      <c r="I243" s="49">
        <v>1</v>
      </c>
      <c r="L243" s="49">
        <v>2</v>
      </c>
      <c r="R243" s="64">
        <v>1</v>
      </c>
    </row>
    <row r="244" spans="1:11" ht="12">
      <c r="A244" s="39" t="s">
        <v>25</v>
      </c>
      <c r="B244" s="49">
        <f t="shared" si="25"/>
        <v>1</v>
      </c>
      <c r="K244" s="49">
        <v>1</v>
      </c>
    </row>
    <row r="245" spans="1:12" ht="12">
      <c r="A245" s="39" t="s">
        <v>171</v>
      </c>
      <c r="B245" s="49">
        <f t="shared" si="25"/>
        <v>2</v>
      </c>
      <c r="K245" s="49">
        <v>1</v>
      </c>
      <c r="L245" s="49">
        <v>1</v>
      </c>
    </row>
    <row r="246" spans="1:17" ht="12">
      <c r="A246" s="39" t="s">
        <v>0</v>
      </c>
      <c r="B246" s="49">
        <f t="shared" si="25"/>
        <v>1</v>
      </c>
      <c r="Q246" s="64">
        <v>1</v>
      </c>
    </row>
    <row r="247" spans="1:2" ht="12">
      <c r="A247" s="39" t="s">
        <v>54</v>
      </c>
      <c r="B247" s="49">
        <f t="shared" si="25"/>
        <v>0</v>
      </c>
    </row>
    <row r="248" spans="5:15" ht="12" hidden="1"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</row>
    <row r="249" spans="2:21" ht="12" hidden="1">
      <c r="B249" s="74" t="s">
        <v>21</v>
      </c>
      <c r="C249" s="74" t="s">
        <v>23</v>
      </c>
      <c r="D249" s="74" t="s">
        <v>24</v>
      </c>
      <c r="E249" s="69" t="str">
        <f>E234</f>
        <v>=E204</v>
      </c>
      <c r="F249" s="69" t="str">
        <f aca="true" t="shared" si="26" ref="F249:U249">F234</f>
        <v>=F204</v>
      </c>
      <c r="G249" s="69" t="str">
        <f t="shared" si="26"/>
        <v>=G204</v>
      </c>
      <c r="H249" s="69" t="str">
        <f t="shared" si="26"/>
        <v>=H204</v>
      </c>
      <c r="I249" s="69" t="str">
        <f t="shared" si="26"/>
        <v>=I204</v>
      </c>
      <c r="J249" s="69" t="str">
        <f t="shared" si="26"/>
        <v>=J204</v>
      </c>
      <c r="K249" s="69" t="str">
        <f t="shared" si="26"/>
        <v>=K204</v>
      </c>
      <c r="L249" s="69" t="str">
        <f t="shared" si="26"/>
        <v>=L204</v>
      </c>
      <c r="M249" s="69" t="str">
        <f t="shared" si="26"/>
        <v>=M204</v>
      </c>
      <c r="N249" s="69" t="str">
        <f t="shared" si="26"/>
        <v>=N204</v>
      </c>
      <c r="O249" s="69" t="str">
        <f t="shared" si="26"/>
        <v>=O204</v>
      </c>
      <c r="P249" s="69" t="str">
        <f t="shared" si="26"/>
        <v>=P204</v>
      </c>
      <c r="Q249" s="69" t="str">
        <f t="shared" si="26"/>
        <v>=Q204</v>
      </c>
      <c r="R249" s="69" t="str">
        <f t="shared" si="26"/>
        <v>=R204</v>
      </c>
      <c r="S249" s="69" t="str">
        <f t="shared" si="26"/>
        <v>=S204</v>
      </c>
      <c r="T249" s="69" t="str">
        <f t="shared" si="26"/>
        <v>=T204</v>
      </c>
      <c r="U249" s="19" t="str">
        <f t="shared" si="26"/>
        <v>=U204</v>
      </c>
    </row>
    <row r="250" spans="1:25" ht="12" hidden="1">
      <c r="A250" s="47" t="s">
        <v>131</v>
      </c>
      <c r="B250" s="81" t="e">
        <f>(B253/B251)</f>
        <v>#DIV/0!</v>
      </c>
      <c r="C250" s="81" t="e">
        <f>((B253+B255+2*B256+3*B257)/B251)</f>
        <v>#DIV/0!</v>
      </c>
      <c r="D250" s="81" t="e">
        <f>((B253+B258+B259)/(B251+B258))</f>
        <v>#DIV/0!</v>
      </c>
      <c r="E250" s="69"/>
      <c r="F250" s="69"/>
      <c r="G250" s="69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20"/>
      <c r="V250" s="21"/>
      <c r="W250" s="21"/>
      <c r="X250" s="21"/>
      <c r="Y250" s="21"/>
    </row>
    <row r="251" spans="1:2" ht="12" hidden="1">
      <c r="A251" s="39" t="s">
        <v>162</v>
      </c>
      <c r="B251" s="49">
        <f aca="true" t="shared" si="27" ref="B251:B261">SUM(E251:Y251)</f>
        <v>0</v>
      </c>
    </row>
    <row r="252" spans="1:2" ht="12" hidden="1">
      <c r="A252" s="39" t="s">
        <v>163</v>
      </c>
      <c r="B252" s="49">
        <f t="shared" si="27"/>
        <v>0</v>
      </c>
    </row>
    <row r="253" spans="1:2" ht="12" hidden="1">
      <c r="A253" s="39" t="s">
        <v>164</v>
      </c>
      <c r="B253" s="49">
        <f t="shared" si="27"/>
        <v>0</v>
      </c>
    </row>
    <row r="254" spans="1:2" ht="12" hidden="1">
      <c r="A254" s="39" t="s">
        <v>165</v>
      </c>
      <c r="B254" s="49">
        <f t="shared" si="27"/>
        <v>0</v>
      </c>
    </row>
    <row r="255" spans="1:2" ht="12" hidden="1">
      <c r="A255" s="39" t="s">
        <v>166</v>
      </c>
      <c r="B255" s="49">
        <f t="shared" si="27"/>
        <v>0</v>
      </c>
    </row>
    <row r="256" spans="1:2" ht="12" hidden="1">
      <c r="A256" s="39" t="s">
        <v>167</v>
      </c>
      <c r="B256" s="49">
        <f t="shared" si="27"/>
        <v>0</v>
      </c>
    </row>
    <row r="257" spans="1:2" ht="12" hidden="1">
      <c r="A257" s="39" t="s">
        <v>168</v>
      </c>
      <c r="B257" s="49">
        <f t="shared" si="27"/>
        <v>0</v>
      </c>
    </row>
    <row r="258" spans="1:2" ht="12" hidden="1">
      <c r="A258" s="39" t="s">
        <v>169</v>
      </c>
      <c r="B258" s="49">
        <f t="shared" si="27"/>
        <v>0</v>
      </c>
    </row>
    <row r="259" spans="1:2" ht="12" hidden="1">
      <c r="A259" s="39" t="s">
        <v>25</v>
      </c>
      <c r="B259" s="49">
        <f t="shared" si="27"/>
        <v>0</v>
      </c>
    </row>
    <row r="260" spans="1:2" ht="12" hidden="1">
      <c r="A260" s="39" t="s">
        <v>171</v>
      </c>
      <c r="B260" s="49">
        <f t="shared" si="27"/>
        <v>0</v>
      </c>
    </row>
    <row r="261" spans="1:2" ht="12" hidden="1">
      <c r="A261" s="39" t="s">
        <v>0</v>
      </c>
      <c r="B261" s="49">
        <f t="shared" si="27"/>
        <v>0</v>
      </c>
    </row>
    <row r="262" ht="3.75" customHeight="1"/>
    <row r="263" spans="5:15" ht="4.5" customHeight="1"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</row>
    <row r="264" spans="2:21" ht="12">
      <c r="B264" s="74" t="s">
        <v>21</v>
      </c>
      <c r="C264" s="74" t="s">
        <v>23</v>
      </c>
      <c r="D264" s="74" t="s">
        <v>24</v>
      </c>
      <c r="E264" s="69" t="str">
        <f>E249</f>
        <v>=E204</v>
      </c>
      <c r="F264" s="69" t="str">
        <f aca="true" t="shared" si="28" ref="F264:U264">F249</f>
        <v>=F204</v>
      </c>
      <c r="G264" s="69" t="str">
        <f t="shared" si="28"/>
        <v>=G204</v>
      </c>
      <c r="H264" s="69" t="str">
        <f t="shared" si="28"/>
        <v>=H204</v>
      </c>
      <c r="I264" s="69" t="str">
        <f t="shared" si="28"/>
        <v>=I204</v>
      </c>
      <c r="J264" s="69" t="str">
        <f t="shared" si="28"/>
        <v>=J204</v>
      </c>
      <c r="K264" s="69" t="str">
        <f t="shared" si="28"/>
        <v>=K204</v>
      </c>
      <c r="L264" s="69" t="str">
        <f t="shared" si="28"/>
        <v>=L204</v>
      </c>
      <c r="M264" s="69" t="str">
        <f t="shared" si="28"/>
        <v>=M204</v>
      </c>
      <c r="N264" s="69" t="str">
        <f t="shared" si="28"/>
        <v>=N204</v>
      </c>
      <c r="O264" s="69" t="str">
        <f t="shared" si="28"/>
        <v>=O204</v>
      </c>
      <c r="P264" s="69" t="str">
        <f t="shared" si="28"/>
        <v>=P204</v>
      </c>
      <c r="Q264" s="69" t="str">
        <f t="shared" si="28"/>
        <v>=Q204</v>
      </c>
      <c r="R264" s="69" t="str">
        <f t="shared" si="28"/>
        <v>=R204</v>
      </c>
      <c r="S264" s="69" t="str">
        <f t="shared" si="28"/>
        <v>=S204</v>
      </c>
      <c r="T264" s="69" t="str">
        <f t="shared" si="28"/>
        <v>=T204</v>
      </c>
      <c r="U264" s="19" t="str">
        <f t="shared" si="28"/>
        <v>=U204</v>
      </c>
    </row>
    <row r="265" spans="1:25" ht="12">
      <c r="A265" s="47" t="s">
        <v>132</v>
      </c>
      <c r="B265" s="81">
        <f>(B268/B266)</f>
        <v>0.6153846153846154</v>
      </c>
      <c r="C265" s="81">
        <f>((B268+B270+2*B271+3*B272)/B266)</f>
        <v>0.6923076923076923</v>
      </c>
      <c r="D265" s="81">
        <f>((B268+B273+B274)/(B266+B273))</f>
        <v>0.6875</v>
      </c>
      <c r="E265" s="69"/>
      <c r="F265" s="69"/>
      <c r="G265" s="69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20"/>
      <c r="V265" s="21"/>
      <c r="W265" s="21"/>
      <c r="X265" s="21"/>
      <c r="Y265" s="21"/>
    </row>
    <row r="266" spans="1:17" ht="12">
      <c r="A266" s="39" t="s">
        <v>162</v>
      </c>
      <c r="B266" s="49">
        <f aca="true" t="shared" si="29" ref="B266:B277">SUM(E266:Y266)</f>
        <v>13</v>
      </c>
      <c r="I266" s="49">
        <v>3</v>
      </c>
      <c r="O266" s="49">
        <v>5</v>
      </c>
      <c r="P266" s="64">
        <v>3</v>
      </c>
      <c r="Q266" s="64">
        <v>2</v>
      </c>
    </row>
    <row r="267" spans="1:17" ht="12">
      <c r="A267" s="39" t="s">
        <v>163</v>
      </c>
      <c r="B267" s="49">
        <f t="shared" si="29"/>
        <v>6</v>
      </c>
      <c r="I267" s="49">
        <v>0</v>
      </c>
      <c r="O267" s="49">
        <v>2</v>
      </c>
      <c r="P267" s="64">
        <v>2</v>
      </c>
      <c r="Q267" s="64">
        <v>2</v>
      </c>
    </row>
    <row r="268" spans="1:17" ht="12">
      <c r="A268" s="39" t="s">
        <v>164</v>
      </c>
      <c r="B268" s="49">
        <f t="shared" si="29"/>
        <v>8</v>
      </c>
      <c r="I268" s="49">
        <v>2</v>
      </c>
      <c r="O268" s="49">
        <v>2</v>
      </c>
      <c r="P268" s="64">
        <v>2</v>
      </c>
      <c r="Q268" s="64">
        <v>2</v>
      </c>
    </row>
    <row r="269" spans="1:17" ht="12">
      <c r="A269" s="39" t="s">
        <v>165</v>
      </c>
      <c r="B269" s="49">
        <f t="shared" si="29"/>
        <v>6</v>
      </c>
      <c r="I269" s="49">
        <v>1</v>
      </c>
      <c r="O269" s="49">
        <v>1</v>
      </c>
      <c r="P269" s="64">
        <v>1</v>
      </c>
      <c r="Q269" s="64">
        <v>3</v>
      </c>
    </row>
    <row r="270" spans="1:15" ht="12">
      <c r="A270" s="39" t="s">
        <v>166</v>
      </c>
      <c r="B270" s="49">
        <f t="shared" si="29"/>
        <v>1</v>
      </c>
      <c r="O270" s="49">
        <v>1</v>
      </c>
    </row>
    <row r="271" spans="1:2" ht="12">
      <c r="A271" s="39" t="s">
        <v>167</v>
      </c>
      <c r="B271" s="49">
        <f t="shared" si="29"/>
        <v>0</v>
      </c>
    </row>
    <row r="272" spans="1:2" ht="12">
      <c r="A272" s="39" t="s">
        <v>168</v>
      </c>
      <c r="B272" s="49">
        <f t="shared" si="29"/>
        <v>0</v>
      </c>
    </row>
    <row r="273" spans="1:17" ht="12">
      <c r="A273" s="39" t="s">
        <v>169</v>
      </c>
      <c r="B273" s="49">
        <f t="shared" si="29"/>
        <v>3</v>
      </c>
      <c r="P273" s="64">
        <v>1</v>
      </c>
      <c r="Q273" s="64">
        <v>2</v>
      </c>
    </row>
    <row r="274" spans="1:2" ht="12">
      <c r="A274" s="39" t="s">
        <v>25</v>
      </c>
      <c r="B274" s="49">
        <f t="shared" si="29"/>
        <v>0</v>
      </c>
    </row>
    <row r="275" spans="1:2" ht="12">
      <c r="A275" s="39" t="s">
        <v>171</v>
      </c>
      <c r="B275" s="49">
        <f t="shared" si="29"/>
        <v>0</v>
      </c>
    </row>
    <row r="276" spans="1:2" ht="12">
      <c r="A276" s="39" t="s">
        <v>0</v>
      </c>
      <c r="B276" s="49">
        <f t="shared" si="29"/>
        <v>0</v>
      </c>
    </row>
    <row r="277" spans="1:2" ht="12">
      <c r="A277" s="39" t="s">
        <v>54</v>
      </c>
      <c r="B277" s="49">
        <f t="shared" si="29"/>
        <v>0</v>
      </c>
    </row>
    <row r="278" spans="5:15" ht="12" hidden="1"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</row>
    <row r="279" spans="1:21" ht="12">
      <c r="A279" s="46" t="s">
        <v>28</v>
      </c>
      <c r="B279" s="74" t="s">
        <v>21</v>
      </c>
      <c r="C279" s="74" t="s">
        <v>23</v>
      </c>
      <c r="D279" s="74" t="s">
        <v>24</v>
      </c>
      <c r="E279" s="80" t="s">
        <v>138</v>
      </c>
      <c r="F279" s="80" t="s">
        <v>139</v>
      </c>
      <c r="G279" s="80" t="s">
        <v>140</v>
      </c>
      <c r="H279" s="80" t="s">
        <v>141</v>
      </c>
      <c r="I279" s="80" t="s">
        <v>142</v>
      </c>
      <c r="J279" s="80" t="s">
        <v>143</v>
      </c>
      <c r="K279" s="80" t="s">
        <v>144</v>
      </c>
      <c r="L279" s="80" t="s">
        <v>145</v>
      </c>
      <c r="M279" s="80" t="s">
        <v>146</v>
      </c>
      <c r="N279" s="80" t="s">
        <v>147</v>
      </c>
      <c r="O279" s="80" t="s">
        <v>148</v>
      </c>
      <c r="P279" s="80" t="s">
        <v>149</v>
      </c>
      <c r="Q279" s="80" t="s">
        <v>150</v>
      </c>
      <c r="R279" s="80" t="s">
        <v>151</v>
      </c>
      <c r="S279" s="80" t="s">
        <v>152</v>
      </c>
      <c r="T279" s="80" t="s">
        <v>153</v>
      </c>
      <c r="U279" s="21" t="s">
        <v>154</v>
      </c>
    </row>
    <row r="280" spans="1:25" ht="12">
      <c r="A280" s="47" t="s">
        <v>133</v>
      </c>
      <c r="B280" s="81">
        <f>(B283/B281)</f>
        <v>0.5714285714285714</v>
      </c>
      <c r="C280" s="81">
        <f>((B283+B285+2*B286+3*B287)/B281)</f>
        <v>1.0612244897959184</v>
      </c>
      <c r="D280" s="81">
        <f>((B283+B288+B289)/(B281+B288))</f>
        <v>0.6727272727272727</v>
      </c>
      <c r="E280" s="69"/>
      <c r="F280" s="69"/>
      <c r="G280" s="69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20"/>
      <c r="V280" s="21"/>
      <c r="W280" s="21"/>
      <c r="X280" s="21"/>
      <c r="Y280" s="21"/>
    </row>
    <row r="281" spans="1:18" ht="12">
      <c r="A281" s="39" t="s">
        <v>162</v>
      </c>
      <c r="B281" s="49">
        <f aca="true" t="shared" si="30" ref="B281:B292">SUM(E281:Y281)</f>
        <v>49</v>
      </c>
      <c r="E281" s="49">
        <v>3</v>
      </c>
      <c r="F281" s="49">
        <v>5</v>
      </c>
      <c r="G281" s="49">
        <v>4</v>
      </c>
      <c r="H281" s="49">
        <v>2</v>
      </c>
      <c r="I281" s="49">
        <v>3</v>
      </c>
      <c r="J281" s="49">
        <v>3</v>
      </c>
      <c r="K281" s="49">
        <v>5</v>
      </c>
      <c r="L281" s="49">
        <v>4</v>
      </c>
      <c r="M281" s="49">
        <v>3</v>
      </c>
      <c r="N281" s="49">
        <v>2</v>
      </c>
      <c r="O281" s="49">
        <v>5</v>
      </c>
      <c r="P281" s="64">
        <v>4</v>
      </c>
      <c r="Q281" s="64">
        <v>5</v>
      </c>
      <c r="R281" s="64">
        <v>1</v>
      </c>
    </row>
    <row r="282" spans="1:18" ht="12">
      <c r="A282" s="39" t="s">
        <v>163</v>
      </c>
      <c r="B282" s="49">
        <f t="shared" si="30"/>
        <v>28</v>
      </c>
      <c r="E282" s="49">
        <v>2</v>
      </c>
      <c r="F282" s="49">
        <v>4</v>
      </c>
      <c r="G282" s="49">
        <v>2</v>
      </c>
      <c r="H282" s="49">
        <v>1</v>
      </c>
      <c r="I282" s="49">
        <v>1</v>
      </c>
      <c r="J282" s="49">
        <v>1</v>
      </c>
      <c r="K282" s="49">
        <v>4</v>
      </c>
      <c r="L282" s="49">
        <v>4</v>
      </c>
      <c r="M282" s="49">
        <v>0</v>
      </c>
      <c r="N282" s="49">
        <v>0</v>
      </c>
      <c r="O282" s="49">
        <v>3</v>
      </c>
      <c r="P282" s="64">
        <v>2</v>
      </c>
      <c r="Q282" s="64">
        <v>3</v>
      </c>
      <c r="R282" s="64">
        <v>1</v>
      </c>
    </row>
    <row r="283" spans="1:18" ht="12">
      <c r="A283" s="39" t="s">
        <v>164</v>
      </c>
      <c r="B283" s="49">
        <f t="shared" si="30"/>
        <v>28</v>
      </c>
      <c r="E283" s="49">
        <v>1</v>
      </c>
      <c r="F283" s="49">
        <v>3</v>
      </c>
      <c r="G283" s="49">
        <v>2</v>
      </c>
      <c r="H283" s="49">
        <v>2</v>
      </c>
      <c r="I283" s="49">
        <v>1</v>
      </c>
      <c r="J283" s="49">
        <v>1</v>
      </c>
      <c r="K283" s="49">
        <v>4</v>
      </c>
      <c r="L283" s="49">
        <v>2</v>
      </c>
      <c r="M283" s="49">
        <v>0</v>
      </c>
      <c r="N283" s="49">
        <v>1</v>
      </c>
      <c r="O283" s="49">
        <v>5</v>
      </c>
      <c r="P283" s="64">
        <v>2</v>
      </c>
      <c r="Q283" s="64">
        <v>3</v>
      </c>
      <c r="R283" s="64">
        <v>1</v>
      </c>
    </row>
    <row r="284" spans="1:18" ht="12">
      <c r="A284" s="39" t="s">
        <v>165</v>
      </c>
      <c r="B284" s="49">
        <f t="shared" si="30"/>
        <v>33</v>
      </c>
      <c r="F284" s="49">
        <v>4</v>
      </c>
      <c r="G284" s="49">
        <v>2</v>
      </c>
      <c r="H284" s="49">
        <v>4</v>
      </c>
      <c r="I284" s="49">
        <v>2</v>
      </c>
      <c r="J284" s="49">
        <v>1</v>
      </c>
      <c r="K284" s="49">
        <v>7</v>
      </c>
      <c r="N284" s="49">
        <v>1</v>
      </c>
      <c r="O284" s="49">
        <v>5</v>
      </c>
      <c r="P284" s="64">
        <v>3</v>
      </c>
      <c r="Q284" s="64">
        <v>3</v>
      </c>
      <c r="R284" s="64">
        <v>1</v>
      </c>
    </row>
    <row r="285" spans="1:18" ht="12">
      <c r="A285" s="39" t="s">
        <v>166</v>
      </c>
      <c r="B285" s="49">
        <f t="shared" si="30"/>
        <v>3</v>
      </c>
      <c r="J285" s="49">
        <v>1</v>
      </c>
      <c r="P285" s="64">
        <v>1</v>
      </c>
      <c r="R285" s="64">
        <v>1</v>
      </c>
    </row>
    <row r="286" spans="1:2" ht="12">
      <c r="A286" s="39" t="s">
        <v>167</v>
      </c>
      <c r="B286" s="49">
        <f t="shared" si="30"/>
        <v>0</v>
      </c>
    </row>
    <row r="287" spans="1:18" ht="12">
      <c r="A287" s="39" t="s">
        <v>168</v>
      </c>
      <c r="B287" s="49">
        <f t="shared" si="30"/>
        <v>7</v>
      </c>
      <c r="F287" s="49">
        <v>1</v>
      </c>
      <c r="G287" s="49">
        <v>1</v>
      </c>
      <c r="H287" s="49">
        <v>1</v>
      </c>
      <c r="K287" s="49">
        <v>2</v>
      </c>
      <c r="O287" s="49">
        <v>1</v>
      </c>
      <c r="P287" s="161"/>
      <c r="Q287" s="64">
        <v>1</v>
      </c>
      <c r="R287" s="161"/>
    </row>
    <row r="288" spans="1:18" ht="12">
      <c r="A288" s="39" t="s">
        <v>169</v>
      </c>
      <c r="B288" s="49">
        <f t="shared" si="30"/>
        <v>6</v>
      </c>
      <c r="H288" s="49">
        <v>1</v>
      </c>
      <c r="L288" s="49">
        <v>1</v>
      </c>
      <c r="N288" s="49">
        <v>1</v>
      </c>
      <c r="R288" s="64">
        <v>3</v>
      </c>
    </row>
    <row r="289" spans="1:12" ht="12">
      <c r="A289" s="39" t="s">
        <v>25</v>
      </c>
      <c r="B289" s="49">
        <f t="shared" si="30"/>
        <v>3</v>
      </c>
      <c r="E289" s="49">
        <v>1</v>
      </c>
      <c r="J289" s="49">
        <v>1</v>
      </c>
      <c r="L289" s="49">
        <v>1</v>
      </c>
    </row>
    <row r="290" spans="1:16" ht="12">
      <c r="A290" s="39" t="s">
        <v>171</v>
      </c>
      <c r="B290" s="49">
        <f t="shared" si="30"/>
        <v>2</v>
      </c>
      <c r="E290" s="103"/>
      <c r="I290" s="49">
        <v>1</v>
      </c>
      <c r="P290" s="64">
        <v>1</v>
      </c>
    </row>
    <row r="291" spans="1:2" ht="12">
      <c r="A291" s="39" t="s">
        <v>0</v>
      </c>
      <c r="B291" s="49">
        <f t="shared" si="30"/>
        <v>0</v>
      </c>
    </row>
    <row r="292" spans="1:14" ht="12">
      <c r="A292" s="39" t="s">
        <v>134</v>
      </c>
      <c r="B292" s="49">
        <f t="shared" si="30"/>
        <v>3</v>
      </c>
      <c r="H292" s="49">
        <v>1</v>
      </c>
      <c r="K292" s="49">
        <v>1</v>
      </c>
      <c r="N292" s="49">
        <v>1</v>
      </c>
    </row>
    <row r="293" spans="5:15" ht="3.75" customHeight="1"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</row>
    <row r="294" spans="2:21" ht="12">
      <c r="B294" s="74" t="s">
        <v>21</v>
      </c>
      <c r="C294" s="74" t="s">
        <v>23</v>
      </c>
      <c r="D294" s="74" t="s">
        <v>24</v>
      </c>
      <c r="E294" s="69" t="str">
        <f>E279</f>
        <v>=E264</v>
      </c>
      <c r="F294" s="69" t="str">
        <f aca="true" t="shared" si="31" ref="F294:U294">F279</f>
        <v>=F264</v>
      </c>
      <c r="G294" s="69" t="str">
        <f t="shared" si="31"/>
        <v>=G264</v>
      </c>
      <c r="H294" s="69" t="str">
        <f t="shared" si="31"/>
        <v>=H264</v>
      </c>
      <c r="I294" s="69" t="str">
        <f t="shared" si="31"/>
        <v>=I264</v>
      </c>
      <c r="J294" s="69" t="str">
        <f t="shared" si="31"/>
        <v>=J264</v>
      </c>
      <c r="K294" s="69" t="str">
        <f t="shared" si="31"/>
        <v>=K264</v>
      </c>
      <c r="L294" s="69" t="str">
        <f t="shared" si="31"/>
        <v>=L264</v>
      </c>
      <c r="M294" s="69" t="str">
        <f t="shared" si="31"/>
        <v>=M264</v>
      </c>
      <c r="N294" s="69" t="str">
        <f t="shared" si="31"/>
        <v>=N264</v>
      </c>
      <c r="O294" s="69" t="str">
        <f t="shared" si="31"/>
        <v>=O264</v>
      </c>
      <c r="P294" s="69" t="str">
        <f t="shared" si="31"/>
        <v>=P264</v>
      </c>
      <c r="Q294" s="69" t="str">
        <f t="shared" si="31"/>
        <v>=Q264</v>
      </c>
      <c r="R294" s="69" t="str">
        <f t="shared" si="31"/>
        <v>=R264</v>
      </c>
      <c r="S294" s="69" t="str">
        <f t="shared" si="31"/>
        <v>=S264</v>
      </c>
      <c r="T294" s="69" t="str">
        <f t="shared" si="31"/>
        <v>=T264</v>
      </c>
      <c r="U294" s="19" t="str">
        <f t="shared" si="31"/>
        <v>=U264</v>
      </c>
    </row>
    <row r="295" spans="1:25" ht="12">
      <c r="A295" s="47" t="s">
        <v>135</v>
      </c>
      <c r="B295" s="81">
        <f>(B298/B296)</f>
        <v>0.47368421052631576</v>
      </c>
      <c r="C295" s="81">
        <f>((B298+B300+2*B301+3*B302)/B296)</f>
        <v>0.5526315789473685</v>
      </c>
      <c r="D295" s="81">
        <f>((B298+B303+B304)/(B296+B303))</f>
        <v>0.62</v>
      </c>
      <c r="E295" s="69"/>
      <c r="F295" s="69"/>
      <c r="G295" s="69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20"/>
      <c r="V295" s="21"/>
      <c r="W295" s="21"/>
      <c r="X295" s="21"/>
      <c r="Y295" s="21"/>
    </row>
    <row r="296" spans="1:18" ht="12">
      <c r="A296" s="39" t="s">
        <v>162</v>
      </c>
      <c r="B296" s="49">
        <f aca="true" t="shared" si="32" ref="B296:B307">SUM(E296:Y296)</f>
        <v>38</v>
      </c>
      <c r="E296" s="49">
        <v>3</v>
      </c>
      <c r="F296" s="49">
        <v>4</v>
      </c>
      <c r="G296" s="49">
        <v>4</v>
      </c>
      <c r="H296" s="49">
        <v>2</v>
      </c>
      <c r="I296" s="49">
        <v>3</v>
      </c>
      <c r="J296" s="49">
        <v>1</v>
      </c>
      <c r="K296" s="49">
        <v>1</v>
      </c>
      <c r="L296" s="49">
        <v>3</v>
      </c>
      <c r="M296" s="49">
        <v>2</v>
      </c>
      <c r="N296" s="49">
        <v>3</v>
      </c>
      <c r="O296" s="49">
        <v>4</v>
      </c>
      <c r="P296" s="64">
        <v>4</v>
      </c>
      <c r="Q296" s="64">
        <v>3</v>
      </c>
      <c r="R296" s="64">
        <v>1</v>
      </c>
    </row>
    <row r="297" spans="1:18" ht="12">
      <c r="A297" s="39" t="s">
        <v>163</v>
      </c>
      <c r="B297" s="49">
        <f t="shared" si="32"/>
        <v>18</v>
      </c>
      <c r="E297" s="49">
        <v>0</v>
      </c>
      <c r="F297" s="49">
        <v>1</v>
      </c>
      <c r="G297" s="49">
        <v>0</v>
      </c>
      <c r="H297" s="49">
        <v>2</v>
      </c>
      <c r="I297" s="49">
        <v>0</v>
      </c>
      <c r="J297" s="49">
        <v>0</v>
      </c>
      <c r="K297" s="49">
        <v>3</v>
      </c>
      <c r="L297" s="49">
        <v>1</v>
      </c>
      <c r="M297" s="49">
        <v>2</v>
      </c>
      <c r="N297" s="49">
        <v>0</v>
      </c>
      <c r="O297" s="49">
        <v>2</v>
      </c>
      <c r="P297" s="64">
        <v>3</v>
      </c>
      <c r="Q297" s="64">
        <v>2</v>
      </c>
      <c r="R297" s="64">
        <v>2</v>
      </c>
    </row>
    <row r="298" spans="1:18" ht="12">
      <c r="A298" s="39" t="s">
        <v>164</v>
      </c>
      <c r="B298" s="49">
        <f t="shared" si="32"/>
        <v>18</v>
      </c>
      <c r="E298" s="49">
        <v>3</v>
      </c>
      <c r="F298" s="49">
        <v>2</v>
      </c>
      <c r="G298" s="49">
        <v>0</v>
      </c>
      <c r="H298" s="49">
        <v>2</v>
      </c>
      <c r="I298" s="49">
        <v>0</v>
      </c>
      <c r="J298" s="49">
        <v>0</v>
      </c>
      <c r="K298" s="49">
        <v>1</v>
      </c>
      <c r="L298" s="49">
        <v>1</v>
      </c>
      <c r="M298" s="49">
        <v>2</v>
      </c>
      <c r="N298" s="49">
        <v>0</v>
      </c>
      <c r="O298" s="49">
        <v>1</v>
      </c>
      <c r="P298" s="64">
        <v>2</v>
      </c>
      <c r="Q298" s="64">
        <v>3</v>
      </c>
      <c r="R298" s="64">
        <v>1</v>
      </c>
    </row>
    <row r="299" spans="1:18" ht="12">
      <c r="A299" s="39" t="s">
        <v>165</v>
      </c>
      <c r="B299" s="49">
        <f t="shared" si="32"/>
        <v>13</v>
      </c>
      <c r="E299" s="49">
        <v>2</v>
      </c>
      <c r="L299" s="49">
        <v>1</v>
      </c>
      <c r="M299" s="49">
        <v>2</v>
      </c>
      <c r="O299" s="49">
        <v>1</v>
      </c>
      <c r="P299" s="64">
        <v>2</v>
      </c>
      <c r="Q299" s="64">
        <v>4</v>
      </c>
      <c r="R299" s="64">
        <v>1</v>
      </c>
    </row>
    <row r="300" spans="1:2" ht="12">
      <c r="A300" s="39" t="s">
        <v>166</v>
      </c>
      <c r="B300" s="49">
        <f t="shared" si="32"/>
        <v>0</v>
      </c>
    </row>
    <row r="301" spans="1:2" ht="12">
      <c r="A301" s="39" t="s">
        <v>167</v>
      </c>
      <c r="B301" s="49">
        <f t="shared" si="32"/>
        <v>0</v>
      </c>
    </row>
    <row r="302" spans="1:17" ht="12">
      <c r="A302" s="39" t="s">
        <v>168</v>
      </c>
      <c r="B302" s="49">
        <f t="shared" si="32"/>
        <v>1</v>
      </c>
      <c r="Q302" s="64">
        <v>1</v>
      </c>
    </row>
    <row r="303" spans="1:18" ht="12">
      <c r="A303" s="39" t="s">
        <v>169</v>
      </c>
      <c r="B303" s="49">
        <f t="shared" si="32"/>
        <v>12</v>
      </c>
      <c r="H303" s="49">
        <v>1</v>
      </c>
      <c r="J303" s="49">
        <v>1</v>
      </c>
      <c r="K303" s="49">
        <v>3</v>
      </c>
      <c r="L303" s="49">
        <v>1</v>
      </c>
      <c r="O303" s="49">
        <v>1</v>
      </c>
      <c r="P303" s="64">
        <v>1</v>
      </c>
      <c r="Q303" s="64">
        <v>1</v>
      </c>
      <c r="R303" s="64">
        <v>3</v>
      </c>
    </row>
    <row r="304" spans="1:6" ht="12">
      <c r="A304" s="39" t="s">
        <v>25</v>
      </c>
      <c r="B304" s="49">
        <f t="shared" si="32"/>
        <v>1</v>
      </c>
      <c r="F304" s="49">
        <v>1</v>
      </c>
    </row>
    <row r="305" spans="1:2" ht="12">
      <c r="A305" s="39" t="s">
        <v>171</v>
      </c>
      <c r="B305" s="49">
        <f t="shared" si="32"/>
        <v>0</v>
      </c>
    </row>
    <row r="306" spans="1:2" ht="12">
      <c r="A306" s="39" t="s">
        <v>0</v>
      </c>
      <c r="B306" s="49">
        <f t="shared" si="32"/>
        <v>0</v>
      </c>
    </row>
    <row r="307" spans="1:2" ht="12">
      <c r="A307" s="39" t="s">
        <v>54</v>
      </c>
      <c r="B307" s="49">
        <f t="shared" si="32"/>
        <v>0</v>
      </c>
    </row>
    <row r="308" spans="5:15" ht="12" hidden="1"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</row>
    <row r="309" spans="2:21" ht="12" hidden="1">
      <c r="B309" s="74" t="s">
        <v>21</v>
      </c>
      <c r="C309" s="74" t="s">
        <v>23</v>
      </c>
      <c r="D309" s="74" t="s">
        <v>24</v>
      </c>
      <c r="E309" s="69" t="str">
        <f>E294</f>
        <v>=E264</v>
      </c>
      <c r="F309" s="69" t="str">
        <f aca="true" t="shared" si="33" ref="F309:U309">F294</f>
        <v>=F264</v>
      </c>
      <c r="G309" s="69" t="str">
        <f t="shared" si="33"/>
        <v>=G264</v>
      </c>
      <c r="H309" s="69" t="str">
        <f t="shared" si="33"/>
        <v>=H264</v>
      </c>
      <c r="I309" s="69" t="str">
        <f t="shared" si="33"/>
        <v>=I264</v>
      </c>
      <c r="J309" s="69" t="str">
        <f t="shared" si="33"/>
        <v>=J264</v>
      </c>
      <c r="K309" s="69" t="str">
        <f t="shared" si="33"/>
        <v>=K264</v>
      </c>
      <c r="L309" s="69" t="str">
        <f t="shared" si="33"/>
        <v>=L264</v>
      </c>
      <c r="M309" s="69" t="str">
        <f t="shared" si="33"/>
        <v>=M264</v>
      </c>
      <c r="N309" s="69" t="str">
        <f t="shared" si="33"/>
        <v>=N264</v>
      </c>
      <c r="O309" s="69" t="str">
        <f t="shared" si="33"/>
        <v>=O264</v>
      </c>
      <c r="P309" s="69" t="str">
        <f t="shared" si="33"/>
        <v>=P264</v>
      </c>
      <c r="Q309" s="69" t="str">
        <f t="shared" si="33"/>
        <v>=Q264</v>
      </c>
      <c r="R309" s="69" t="str">
        <f t="shared" si="33"/>
        <v>=R264</v>
      </c>
      <c r="S309" s="69" t="str">
        <f t="shared" si="33"/>
        <v>=S264</v>
      </c>
      <c r="T309" s="69" t="str">
        <f t="shared" si="33"/>
        <v>=T264</v>
      </c>
      <c r="U309" s="19" t="str">
        <f t="shared" si="33"/>
        <v>=U264</v>
      </c>
    </row>
    <row r="310" spans="1:25" ht="12" hidden="1">
      <c r="A310" s="47"/>
      <c r="B310" s="81" t="e">
        <f>(B313/B311)</f>
        <v>#DIV/0!</v>
      </c>
      <c r="C310" s="81" t="e">
        <f>((B313+B315+2*B316+3*B317)/B311)</f>
        <v>#DIV/0!</v>
      </c>
      <c r="D310" s="81" t="e">
        <f>((B313+B318+B319)/(B311+B318))</f>
        <v>#DIV/0!</v>
      </c>
      <c r="E310" s="69"/>
      <c r="F310" s="69"/>
      <c r="G310" s="69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20"/>
      <c r="V310" s="21"/>
      <c r="W310" s="21"/>
      <c r="X310" s="21"/>
      <c r="Y310" s="21"/>
    </row>
    <row r="311" spans="1:2" ht="12" hidden="1">
      <c r="A311" s="39" t="s">
        <v>162</v>
      </c>
      <c r="B311" s="49">
        <f aca="true" t="shared" si="34" ref="B311:B321">SUM(E311:Y311)</f>
        <v>0</v>
      </c>
    </row>
    <row r="312" spans="1:2" ht="12" hidden="1">
      <c r="A312" s="39" t="s">
        <v>163</v>
      </c>
      <c r="B312" s="49">
        <f t="shared" si="34"/>
        <v>0</v>
      </c>
    </row>
    <row r="313" spans="1:2" ht="12" hidden="1">
      <c r="A313" s="39" t="s">
        <v>164</v>
      </c>
      <c r="B313" s="49">
        <f t="shared" si="34"/>
        <v>0</v>
      </c>
    </row>
    <row r="314" spans="1:2" ht="12" hidden="1">
      <c r="A314" s="39" t="s">
        <v>165</v>
      </c>
      <c r="B314" s="49">
        <f t="shared" si="34"/>
        <v>0</v>
      </c>
    </row>
    <row r="315" spans="1:2" ht="12" hidden="1">
      <c r="A315" s="39" t="s">
        <v>166</v>
      </c>
      <c r="B315" s="49">
        <f t="shared" si="34"/>
        <v>0</v>
      </c>
    </row>
    <row r="316" spans="1:2" ht="12" hidden="1">
      <c r="A316" s="39" t="s">
        <v>167</v>
      </c>
      <c r="B316" s="49">
        <f t="shared" si="34"/>
        <v>0</v>
      </c>
    </row>
    <row r="317" spans="1:2" ht="12" hidden="1">
      <c r="A317" s="39" t="s">
        <v>168</v>
      </c>
      <c r="B317" s="49">
        <f t="shared" si="34"/>
        <v>0</v>
      </c>
    </row>
    <row r="318" spans="1:2" ht="12" hidden="1">
      <c r="A318" s="39" t="s">
        <v>169</v>
      </c>
      <c r="B318" s="49">
        <f t="shared" si="34"/>
        <v>0</v>
      </c>
    </row>
    <row r="319" spans="1:2" ht="12" hidden="1">
      <c r="A319" s="39" t="s">
        <v>25</v>
      </c>
      <c r="B319" s="49">
        <f t="shared" si="34"/>
        <v>0</v>
      </c>
    </row>
    <row r="320" spans="1:2" ht="12" hidden="1">
      <c r="A320" s="39" t="s">
        <v>171</v>
      </c>
      <c r="B320" s="49">
        <f t="shared" si="34"/>
        <v>0</v>
      </c>
    </row>
    <row r="321" spans="1:2" ht="12" hidden="1">
      <c r="A321" s="39" t="s">
        <v>0</v>
      </c>
      <c r="B321" s="49">
        <f t="shared" si="34"/>
        <v>0</v>
      </c>
    </row>
    <row r="322" ht="4.5" customHeight="1" hidden="1"/>
    <row r="323" spans="5:15" ht="3.75" customHeight="1"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</row>
    <row r="324" spans="2:21" ht="12">
      <c r="B324" s="74" t="s">
        <v>21</v>
      </c>
      <c r="C324" s="74" t="s">
        <v>23</v>
      </c>
      <c r="D324" s="74" t="s">
        <v>24</v>
      </c>
      <c r="E324" s="69" t="str">
        <f>E309</f>
        <v>=E264</v>
      </c>
      <c r="F324" s="69" t="str">
        <f aca="true" t="shared" si="35" ref="F324:U324">F309</f>
        <v>=F264</v>
      </c>
      <c r="G324" s="69" t="str">
        <f t="shared" si="35"/>
        <v>=G264</v>
      </c>
      <c r="H324" s="69" t="str">
        <f t="shared" si="35"/>
        <v>=H264</v>
      </c>
      <c r="I324" s="69" t="str">
        <f t="shared" si="35"/>
        <v>=I264</v>
      </c>
      <c r="J324" s="69" t="str">
        <f t="shared" si="35"/>
        <v>=J264</v>
      </c>
      <c r="K324" s="69" t="str">
        <f t="shared" si="35"/>
        <v>=K264</v>
      </c>
      <c r="L324" s="69" t="str">
        <f t="shared" si="35"/>
        <v>=L264</v>
      </c>
      <c r="M324" s="69" t="str">
        <f t="shared" si="35"/>
        <v>=M264</v>
      </c>
      <c r="N324" s="69" t="str">
        <f t="shared" si="35"/>
        <v>=N264</v>
      </c>
      <c r="O324" s="69" t="str">
        <f t="shared" si="35"/>
        <v>=O264</v>
      </c>
      <c r="P324" s="69" t="str">
        <f t="shared" si="35"/>
        <v>=P264</v>
      </c>
      <c r="Q324" s="69" t="str">
        <f t="shared" si="35"/>
        <v>=Q264</v>
      </c>
      <c r="R324" s="69" t="str">
        <f t="shared" si="35"/>
        <v>=R264</v>
      </c>
      <c r="S324" s="69" t="str">
        <f t="shared" si="35"/>
        <v>=S264</v>
      </c>
      <c r="T324" s="69" t="str">
        <f t="shared" si="35"/>
        <v>=T264</v>
      </c>
      <c r="U324" s="19" t="str">
        <f t="shared" si="35"/>
        <v>=U264</v>
      </c>
    </row>
    <row r="325" spans="1:25" ht="12">
      <c r="A325" s="47" t="s">
        <v>136</v>
      </c>
      <c r="B325" s="81">
        <f>(B328/B326)</f>
        <v>0.5263157894736842</v>
      </c>
      <c r="C325" s="81">
        <f>((B328+B330+2*B331+3*B332)/B326)</f>
        <v>0.8947368421052632</v>
      </c>
      <c r="D325" s="81">
        <f>((B328+B333+B334)/(B326+B333))</f>
        <v>0.6521739130434783</v>
      </c>
      <c r="E325" s="69"/>
      <c r="F325" s="69"/>
      <c r="G325" s="69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20"/>
      <c r="V325" s="21"/>
      <c r="W325" s="21"/>
      <c r="X325" s="21"/>
      <c r="Y325" s="21"/>
    </row>
    <row r="326" spans="1:18" ht="12">
      <c r="A326" s="39" t="s">
        <v>162</v>
      </c>
      <c r="B326" s="49">
        <f aca="true" t="shared" si="36" ref="B326:B337">SUM(E326:Y326)</f>
        <v>38</v>
      </c>
      <c r="E326" s="49">
        <v>3</v>
      </c>
      <c r="F326" s="49">
        <v>4</v>
      </c>
      <c r="G326" s="49">
        <v>3</v>
      </c>
      <c r="H326" s="49">
        <v>2</v>
      </c>
      <c r="J326" s="49">
        <v>3</v>
      </c>
      <c r="K326" s="49">
        <v>3</v>
      </c>
      <c r="L326" s="49">
        <v>3</v>
      </c>
      <c r="M326" s="49">
        <v>2</v>
      </c>
      <c r="N326" s="49">
        <v>2</v>
      </c>
      <c r="P326" s="64">
        <v>4</v>
      </c>
      <c r="Q326" s="64">
        <v>4</v>
      </c>
      <c r="R326" s="64">
        <v>5</v>
      </c>
    </row>
    <row r="327" spans="1:18" ht="12">
      <c r="A327" s="39" t="s">
        <v>163</v>
      </c>
      <c r="B327" s="49">
        <f t="shared" si="36"/>
        <v>14</v>
      </c>
      <c r="E327" s="49">
        <v>1</v>
      </c>
      <c r="F327" s="49">
        <v>2</v>
      </c>
      <c r="G327" s="49">
        <v>1</v>
      </c>
      <c r="H327" s="49">
        <v>0</v>
      </c>
      <c r="J327" s="49">
        <v>1</v>
      </c>
      <c r="K327" s="49">
        <v>0</v>
      </c>
      <c r="L327" s="49">
        <v>2</v>
      </c>
      <c r="M327" s="49">
        <v>2</v>
      </c>
      <c r="N327" s="49">
        <v>0</v>
      </c>
      <c r="P327" s="64">
        <v>1</v>
      </c>
      <c r="Q327" s="64">
        <v>2</v>
      </c>
      <c r="R327" s="64">
        <v>2</v>
      </c>
    </row>
    <row r="328" spans="1:18" ht="12">
      <c r="A328" s="39" t="s">
        <v>164</v>
      </c>
      <c r="B328" s="49">
        <f t="shared" si="36"/>
        <v>20</v>
      </c>
      <c r="E328" s="49">
        <v>2</v>
      </c>
      <c r="F328" s="49">
        <v>3</v>
      </c>
      <c r="G328" s="49">
        <v>1</v>
      </c>
      <c r="H328" s="49">
        <v>0</v>
      </c>
      <c r="J328" s="49">
        <v>1</v>
      </c>
      <c r="K328" s="49">
        <v>0</v>
      </c>
      <c r="L328" s="49">
        <v>1</v>
      </c>
      <c r="M328" s="49">
        <v>1</v>
      </c>
      <c r="N328" s="49">
        <v>2</v>
      </c>
      <c r="P328" s="64">
        <v>2</v>
      </c>
      <c r="Q328" s="64">
        <v>4</v>
      </c>
      <c r="R328" s="64">
        <v>3</v>
      </c>
    </row>
    <row r="329" spans="1:18" ht="12">
      <c r="A329" s="39" t="s">
        <v>165</v>
      </c>
      <c r="B329" s="49">
        <f t="shared" si="36"/>
        <v>21</v>
      </c>
      <c r="E329" s="49">
        <v>1</v>
      </c>
      <c r="F329" s="49">
        <v>4</v>
      </c>
      <c r="G329" s="49">
        <v>2</v>
      </c>
      <c r="L329" s="49">
        <v>1</v>
      </c>
      <c r="M329" s="49">
        <v>3</v>
      </c>
      <c r="P329" s="64">
        <v>2</v>
      </c>
      <c r="Q329" s="64">
        <v>5</v>
      </c>
      <c r="R329" s="64">
        <v>3</v>
      </c>
    </row>
    <row r="330" spans="1:17" ht="12">
      <c r="A330" s="39" t="s">
        <v>166</v>
      </c>
      <c r="B330" s="49">
        <f t="shared" si="36"/>
        <v>5</v>
      </c>
      <c r="E330" s="49">
        <v>1</v>
      </c>
      <c r="F330" s="49">
        <v>1</v>
      </c>
      <c r="L330" s="49">
        <v>1</v>
      </c>
      <c r="Q330" s="64">
        <v>2</v>
      </c>
    </row>
    <row r="331" spans="1:2" ht="12">
      <c r="A331" s="39" t="s">
        <v>167</v>
      </c>
      <c r="B331" s="49">
        <f t="shared" si="36"/>
        <v>0</v>
      </c>
    </row>
    <row r="332" spans="1:18" ht="12">
      <c r="A332" s="39" t="s">
        <v>168</v>
      </c>
      <c r="B332" s="49">
        <f t="shared" si="36"/>
        <v>3</v>
      </c>
      <c r="F332" s="49">
        <v>1</v>
      </c>
      <c r="M332" s="49">
        <v>1</v>
      </c>
      <c r="R332" s="64">
        <v>1</v>
      </c>
    </row>
    <row r="333" spans="1:16" ht="12">
      <c r="A333" s="39" t="s">
        <v>169</v>
      </c>
      <c r="B333" s="49">
        <f t="shared" si="36"/>
        <v>8</v>
      </c>
      <c r="G333" s="49">
        <v>1</v>
      </c>
      <c r="H333" s="49">
        <v>1</v>
      </c>
      <c r="K333" s="49">
        <v>1</v>
      </c>
      <c r="L333" s="49">
        <v>2</v>
      </c>
      <c r="M333" s="49">
        <v>1</v>
      </c>
      <c r="N333" s="49">
        <v>1</v>
      </c>
      <c r="P333" s="64">
        <v>1</v>
      </c>
    </row>
    <row r="334" spans="1:11" ht="12">
      <c r="A334" s="39" t="s">
        <v>25</v>
      </c>
      <c r="B334" s="49">
        <f t="shared" si="36"/>
        <v>2</v>
      </c>
      <c r="J334" s="49">
        <v>1</v>
      </c>
      <c r="K334" s="49">
        <v>1</v>
      </c>
    </row>
    <row r="335" spans="1:6" ht="12">
      <c r="A335" s="39" t="s">
        <v>171</v>
      </c>
      <c r="B335" s="49">
        <f t="shared" si="36"/>
        <v>1</v>
      </c>
      <c r="F335" s="49">
        <v>1</v>
      </c>
    </row>
    <row r="336" spans="1:5" ht="12">
      <c r="A336" s="39" t="s">
        <v>0</v>
      </c>
      <c r="B336" s="49">
        <f t="shared" si="36"/>
        <v>1</v>
      </c>
      <c r="E336" s="49">
        <v>1</v>
      </c>
    </row>
    <row r="337" spans="1:17" ht="12">
      <c r="A337" s="39" t="s">
        <v>54</v>
      </c>
      <c r="B337" s="49">
        <f t="shared" si="36"/>
        <v>2</v>
      </c>
      <c r="J337" s="49">
        <v>1</v>
      </c>
      <c r="Q337" s="64">
        <v>1</v>
      </c>
    </row>
    <row r="338" spans="5:15" ht="12" hidden="1"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</row>
    <row r="339" spans="2:21" ht="12">
      <c r="B339" s="74" t="s">
        <v>21</v>
      </c>
      <c r="C339" s="74" t="s">
        <v>23</v>
      </c>
      <c r="D339" s="74" t="s">
        <v>24</v>
      </c>
      <c r="E339" s="69" t="str">
        <f>E324</f>
        <v>=E264</v>
      </c>
      <c r="F339" s="69" t="str">
        <f aca="true" t="shared" si="37" ref="F339:U339">F324</f>
        <v>=F264</v>
      </c>
      <c r="G339" s="69" t="str">
        <f t="shared" si="37"/>
        <v>=G264</v>
      </c>
      <c r="H339" s="69" t="str">
        <f t="shared" si="37"/>
        <v>=H264</v>
      </c>
      <c r="I339" s="69" t="str">
        <f t="shared" si="37"/>
        <v>=I264</v>
      </c>
      <c r="J339" s="69" t="str">
        <f t="shared" si="37"/>
        <v>=J264</v>
      </c>
      <c r="K339" s="69" t="str">
        <f t="shared" si="37"/>
        <v>=K264</v>
      </c>
      <c r="L339" s="69" t="str">
        <f t="shared" si="37"/>
        <v>=L264</v>
      </c>
      <c r="M339" s="69" t="str">
        <f t="shared" si="37"/>
        <v>=M264</v>
      </c>
      <c r="N339" s="69" t="str">
        <f t="shared" si="37"/>
        <v>=N264</v>
      </c>
      <c r="O339" s="69" t="str">
        <f t="shared" si="37"/>
        <v>=O264</v>
      </c>
      <c r="P339" s="69" t="str">
        <f t="shared" si="37"/>
        <v>=P264</v>
      </c>
      <c r="Q339" s="69" t="str">
        <f t="shared" si="37"/>
        <v>=Q264</v>
      </c>
      <c r="R339" s="69" t="str">
        <f t="shared" si="37"/>
        <v>=R264</v>
      </c>
      <c r="S339" s="69" t="str">
        <f t="shared" si="37"/>
        <v>=S264</v>
      </c>
      <c r="T339" s="69" t="str">
        <f t="shared" si="37"/>
        <v>=T264</v>
      </c>
      <c r="U339" s="19" t="str">
        <f t="shared" si="37"/>
        <v>=U264</v>
      </c>
    </row>
    <row r="340" spans="1:25" ht="12">
      <c r="A340" s="48" t="s">
        <v>137</v>
      </c>
      <c r="B340" s="81">
        <f>(B343/B341)</f>
        <v>0.6388888888888888</v>
      </c>
      <c r="C340" s="81">
        <f>((B343+B345+2*B346+3*B347)/B341)</f>
        <v>1.0277777777777777</v>
      </c>
      <c r="D340" s="81">
        <f>((B343+B348+B349)/(B341+B348))</f>
        <v>0.725</v>
      </c>
      <c r="E340" s="69"/>
      <c r="F340" s="69"/>
      <c r="G340" s="69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20"/>
      <c r="V340" s="21"/>
      <c r="W340" s="21"/>
      <c r="X340" s="21"/>
      <c r="Y340" s="21"/>
    </row>
    <row r="341" spans="1:18" ht="12">
      <c r="A341" s="39" t="s">
        <v>162</v>
      </c>
      <c r="B341" s="49">
        <f aca="true" t="shared" si="38" ref="B341:B352">SUM(E341:Y341)</f>
        <v>36</v>
      </c>
      <c r="F341" s="49">
        <v>4</v>
      </c>
      <c r="G341" s="49">
        <v>4</v>
      </c>
      <c r="H341" s="49">
        <v>3</v>
      </c>
      <c r="K341" s="49">
        <v>4</v>
      </c>
      <c r="L341" s="49">
        <v>5</v>
      </c>
      <c r="M341" s="49">
        <v>2</v>
      </c>
      <c r="N341" s="49">
        <v>3</v>
      </c>
      <c r="P341" s="64">
        <v>4</v>
      </c>
      <c r="Q341" s="64">
        <v>4</v>
      </c>
      <c r="R341" s="64">
        <v>3</v>
      </c>
    </row>
    <row r="342" spans="1:18" ht="12">
      <c r="A342" s="39" t="s">
        <v>163</v>
      </c>
      <c r="B342" s="49">
        <f t="shared" si="38"/>
        <v>18</v>
      </c>
      <c r="F342" s="49">
        <v>3</v>
      </c>
      <c r="G342" s="49">
        <v>2</v>
      </c>
      <c r="H342" s="49">
        <v>1</v>
      </c>
      <c r="K342" s="49">
        <v>2</v>
      </c>
      <c r="L342" s="49">
        <v>2</v>
      </c>
      <c r="M342" s="49">
        <v>0</v>
      </c>
      <c r="N342" s="49">
        <v>1</v>
      </c>
      <c r="P342" s="64">
        <v>3</v>
      </c>
      <c r="Q342" s="64">
        <v>3</v>
      </c>
      <c r="R342" s="64">
        <v>1</v>
      </c>
    </row>
    <row r="343" spans="1:18" ht="12">
      <c r="A343" s="39" t="s">
        <v>164</v>
      </c>
      <c r="B343" s="49">
        <f t="shared" si="38"/>
        <v>23</v>
      </c>
      <c r="F343" s="49">
        <v>4</v>
      </c>
      <c r="G343" s="49">
        <v>4</v>
      </c>
      <c r="H343" s="49">
        <v>1</v>
      </c>
      <c r="K343" s="49">
        <v>3</v>
      </c>
      <c r="L343" s="49">
        <v>3</v>
      </c>
      <c r="M343" s="49">
        <v>1</v>
      </c>
      <c r="N343" s="49">
        <v>1</v>
      </c>
      <c r="P343" s="64">
        <v>3</v>
      </c>
      <c r="Q343" s="64">
        <v>3</v>
      </c>
      <c r="R343" s="64">
        <v>0</v>
      </c>
    </row>
    <row r="344" spans="1:17" ht="12">
      <c r="A344" s="39" t="s">
        <v>165</v>
      </c>
      <c r="B344" s="49">
        <f t="shared" si="38"/>
        <v>14</v>
      </c>
      <c r="F344" s="49">
        <v>2</v>
      </c>
      <c r="H344" s="49">
        <v>1</v>
      </c>
      <c r="K344" s="49">
        <v>3</v>
      </c>
      <c r="L344" s="49">
        <v>2</v>
      </c>
      <c r="P344" s="64">
        <v>4</v>
      </c>
      <c r="Q344" s="64">
        <v>2</v>
      </c>
    </row>
    <row r="345" spans="1:16" ht="12">
      <c r="A345" s="39" t="s">
        <v>166</v>
      </c>
      <c r="B345" s="49">
        <f t="shared" si="38"/>
        <v>11</v>
      </c>
      <c r="F345" s="49">
        <v>3</v>
      </c>
      <c r="G345" s="49">
        <v>1</v>
      </c>
      <c r="H345" s="49">
        <v>1</v>
      </c>
      <c r="K345" s="49">
        <v>3</v>
      </c>
      <c r="L345" s="49">
        <v>1</v>
      </c>
      <c r="P345" s="64">
        <v>2</v>
      </c>
    </row>
    <row r="346" spans="1:2" ht="12">
      <c r="A346" s="39" t="s">
        <v>167</v>
      </c>
      <c r="B346" s="49">
        <f t="shared" si="38"/>
        <v>0</v>
      </c>
    </row>
    <row r="347" spans="1:6" ht="12">
      <c r="A347" s="39" t="s">
        <v>168</v>
      </c>
      <c r="B347" s="49">
        <f t="shared" si="38"/>
        <v>1</v>
      </c>
      <c r="F347" s="49">
        <v>1</v>
      </c>
    </row>
    <row r="348" spans="1:18" ht="12">
      <c r="A348" s="39" t="s">
        <v>169</v>
      </c>
      <c r="B348" s="49">
        <f t="shared" si="38"/>
        <v>4</v>
      </c>
      <c r="F348" s="49">
        <v>1</v>
      </c>
      <c r="M348" s="49">
        <v>1</v>
      </c>
      <c r="P348" s="64">
        <v>1</v>
      </c>
      <c r="R348" s="64">
        <v>1</v>
      </c>
    </row>
    <row r="349" spans="1:14" ht="12">
      <c r="A349" s="39" t="s">
        <v>25</v>
      </c>
      <c r="B349" s="49">
        <f t="shared" si="38"/>
        <v>2</v>
      </c>
      <c r="H349" s="49">
        <v>1</v>
      </c>
      <c r="N349" s="49">
        <v>1</v>
      </c>
    </row>
    <row r="350" spans="1:2" ht="12">
      <c r="A350" s="39" t="s">
        <v>171</v>
      </c>
      <c r="B350" s="49">
        <f t="shared" si="38"/>
        <v>0</v>
      </c>
    </row>
    <row r="351" spans="1:17" ht="12">
      <c r="A351" s="39" t="s">
        <v>0</v>
      </c>
      <c r="B351" s="49">
        <f t="shared" si="38"/>
        <v>2</v>
      </c>
      <c r="N351" s="49">
        <v>1</v>
      </c>
      <c r="Q351" s="64">
        <v>1</v>
      </c>
    </row>
    <row r="352" spans="1:18" ht="12">
      <c r="A352" s="39" t="s">
        <v>54</v>
      </c>
      <c r="B352" s="49">
        <f t="shared" si="38"/>
        <v>1</v>
      </c>
      <c r="R352" s="64">
        <v>1</v>
      </c>
    </row>
    <row r="353" spans="5:15" ht="3" customHeight="1"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</row>
    <row r="354" spans="1:21" ht="12">
      <c r="A354" s="47"/>
      <c r="B354" s="74" t="s">
        <v>21</v>
      </c>
      <c r="C354" s="74" t="s">
        <v>23</v>
      </c>
      <c r="D354" s="74" t="s">
        <v>24</v>
      </c>
      <c r="E354" s="69" t="str">
        <f>E339</f>
        <v>=E264</v>
      </c>
      <c r="F354" s="69" t="str">
        <f aca="true" t="shared" si="39" ref="F354:U354">F339</f>
        <v>=F264</v>
      </c>
      <c r="G354" s="69" t="str">
        <f t="shared" si="39"/>
        <v>=G264</v>
      </c>
      <c r="H354" s="69" t="str">
        <f t="shared" si="39"/>
        <v>=H264</v>
      </c>
      <c r="I354" s="69" t="str">
        <f t="shared" si="39"/>
        <v>=I264</v>
      </c>
      <c r="J354" s="69" t="str">
        <f t="shared" si="39"/>
        <v>=J264</v>
      </c>
      <c r="K354" s="69" t="str">
        <f t="shared" si="39"/>
        <v>=K264</v>
      </c>
      <c r="L354" s="69" t="str">
        <f t="shared" si="39"/>
        <v>=L264</v>
      </c>
      <c r="M354" s="69" t="str">
        <f t="shared" si="39"/>
        <v>=M264</v>
      </c>
      <c r="N354" s="69" t="str">
        <f t="shared" si="39"/>
        <v>=N264</v>
      </c>
      <c r="O354" s="69" t="str">
        <f t="shared" si="39"/>
        <v>=O264</v>
      </c>
      <c r="P354" s="69" t="str">
        <f t="shared" si="39"/>
        <v>=P264</v>
      </c>
      <c r="Q354" s="69" t="str">
        <f t="shared" si="39"/>
        <v>=Q264</v>
      </c>
      <c r="R354" s="69" t="str">
        <f t="shared" si="39"/>
        <v>=R264</v>
      </c>
      <c r="S354" s="69" t="str">
        <f t="shared" si="39"/>
        <v>=S264</v>
      </c>
      <c r="T354" s="69" t="str">
        <f t="shared" si="39"/>
        <v>=T264</v>
      </c>
      <c r="U354" s="19" t="str">
        <f t="shared" si="39"/>
        <v>=U264</v>
      </c>
    </row>
    <row r="355" spans="1:25" ht="12">
      <c r="A355" s="47" t="s">
        <v>44</v>
      </c>
      <c r="B355" s="81">
        <f>(B358/B356)</f>
        <v>0.5714285714285714</v>
      </c>
      <c r="C355" s="81">
        <f>((B358+B360+2*B361+3*B362)/B356)</f>
        <v>0.6785714285714286</v>
      </c>
      <c r="D355" s="81">
        <f>((B358+B363+B364)/(B356+B363))</f>
        <v>0.6551724137931034</v>
      </c>
      <c r="E355" s="69"/>
      <c r="F355" s="69"/>
      <c r="G355" s="69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20"/>
      <c r="V355" s="21"/>
      <c r="W355" s="21"/>
      <c r="X355" s="21"/>
      <c r="Y355" s="21"/>
    </row>
    <row r="356" spans="1:15" ht="12">
      <c r="A356" s="39" t="s">
        <v>162</v>
      </c>
      <c r="B356" s="49">
        <f aca="true" t="shared" si="40" ref="B356:B367">SUM(E356:Y356)</f>
        <v>28</v>
      </c>
      <c r="F356" s="74"/>
      <c r="G356" s="49">
        <v>4</v>
      </c>
      <c r="H356" s="49">
        <v>3</v>
      </c>
      <c r="I356" s="49">
        <v>3</v>
      </c>
      <c r="J356" s="49">
        <v>2</v>
      </c>
      <c r="K356" s="49">
        <v>4</v>
      </c>
      <c r="L356" s="49">
        <v>5</v>
      </c>
      <c r="M356" s="49">
        <v>2</v>
      </c>
      <c r="O356" s="49">
        <v>5</v>
      </c>
    </row>
    <row r="357" spans="1:15" ht="12">
      <c r="A357" s="39" t="s">
        <v>163</v>
      </c>
      <c r="B357" s="49">
        <f t="shared" si="40"/>
        <v>12</v>
      </c>
      <c r="F357" s="74"/>
      <c r="G357" s="49">
        <v>1</v>
      </c>
      <c r="H357" s="49">
        <v>2</v>
      </c>
      <c r="I357" s="49">
        <v>0</v>
      </c>
      <c r="J357" s="49">
        <v>0</v>
      </c>
      <c r="K357" s="49">
        <v>3</v>
      </c>
      <c r="L357" s="49">
        <v>2</v>
      </c>
      <c r="M357" s="49">
        <v>1</v>
      </c>
      <c r="O357" s="49">
        <v>3</v>
      </c>
    </row>
    <row r="358" spans="1:15" ht="12">
      <c r="A358" s="39" t="s">
        <v>164</v>
      </c>
      <c r="B358" s="49">
        <f t="shared" si="40"/>
        <v>16</v>
      </c>
      <c r="F358" s="74"/>
      <c r="G358" s="49">
        <v>2</v>
      </c>
      <c r="H358" s="49">
        <v>2</v>
      </c>
      <c r="I358" s="49">
        <v>1</v>
      </c>
      <c r="J358" s="49">
        <v>2</v>
      </c>
      <c r="K358" s="49">
        <v>2</v>
      </c>
      <c r="L358" s="49">
        <v>3</v>
      </c>
      <c r="M358" s="49">
        <v>0</v>
      </c>
      <c r="O358" s="49">
        <v>4</v>
      </c>
    </row>
    <row r="359" spans="1:15" ht="12">
      <c r="A359" s="39" t="s">
        <v>165</v>
      </c>
      <c r="B359" s="49">
        <f t="shared" si="40"/>
        <v>9</v>
      </c>
      <c r="F359" s="74"/>
      <c r="G359" s="49">
        <v>3</v>
      </c>
      <c r="J359" s="49">
        <v>1</v>
      </c>
      <c r="K359" s="49">
        <v>1</v>
      </c>
      <c r="L359" s="49">
        <v>3</v>
      </c>
      <c r="O359" s="49">
        <v>1</v>
      </c>
    </row>
    <row r="360" spans="1:12" ht="12">
      <c r="A360" s="39" t="s">
        <v>166</v>
      </c>
      <c r="B360" s="49">
        <f t="shared" si="40"/>
        <v>1</v>
      </c>
      <c r="F360" s="74"/>
      <c r="L360" s="49">
        <v>1</v>
      </c>
    </row>
    <row r="361" spans="1:11" ht="12">
      <c r="A361" s="39" t="s">
        <v>167</v>
      </c>
      <c r="B361" s="49">
        <f t="shared" si="40"/>
        <v>1</v>
      </c>
      <c r="E361" s="74"/>
      <c r="F361" s="74"/>
      <c r="K361" s="49">
        <v>1</v>
      </c>
    </row>
    <row r="362" spans="1:6" ht="12">
      <c r="A362" s="39" t="s">
        <v>168</v>
      </c>
      <c r="B362" s="49">
        <f t="shared" si="40"/>
        <v>0</v>
      </c>
      <c r="E362" s="74"/>
      <c r="F362" s="74"/>
    </row>
    <row r="363" spans="1:13" ht="12">
      <c r="A363" s="39" t="s">
        <v>169</v>
      </c>
      <c r="B363" s="49">
        <f t="shared" si="40"/>
        <v>1</v>
      </c>
      <c r="E363" s="74"/>
      <c r="F363" s="74"/>
      <c r="M363" s="49">
        <v>1</v>
      </c>
    </row>
    <row r="364" spans="1:12" ht="12">
      <c r="A364" s="39" t="s">
        <v>25</v>
      </c>
      <c r="B364" s="49">
        <f t="shared" si="40"/>
        <v>2</v>
      </c>
      <c r="E364" s="74"/>
      <c r="F364" s="74"/>
      <c r="K364" s="49">
        <v>1</v>
      </c>
      <c r="L364" s="49">
        <v>1</v>
      </c>
    </row>
    <row r="365" spans="1:6" ht="12">
      <c r="A365" s="39" t="s">
        <v>171</v>
      </c>
      <c r="B365" s="49">
        <f t="shared" si="40"/>
        <v>0</v>
      </c>
      <c r="E365" s="74"/>
      <c r="F365" s="74"/>
    </row>
    <row r="366" spans="1:2" ht="12">
      <c r="A366" s="39" t="s">
        <v>0</v>
      </c>
      <c r="B366" s="49">
        <f t="shared" si="40"/>
        <v>0</v>
      </c>
    </row>
    <row r="367" spans="1:2" ht="12">
      <c r="A367" s="39" t="s">
        <v>54</v>
      </c>
      <c r="B367" s="49">
        <f t="shared" si="40"/>
        <v>0</v>
      </c>
    </row>
    <row r="368" spans="5:15" ht="12" hidden="1"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</row>
    <row r="369" spans="2:21" ht="12">
      <c r="B369" s="74" t="s">
        <v>21</v>
      </c>
      <c r="C369" s="74" t="s">
        <v>23</v>
      </c>
      <c r="D369" s="74" t="s">
        <v>24</v>
      </c>
      <c r="E369" s="69" t="str">
        <f>E354</f>
        <v>=E264</v>
      </c>
      <c r="F369" s="69" t="str">
        <f aca="true" t="shared" si="41" ref="F369:U369">F354</f>
        <v>=F264</v>
      </c>
      <c r="G369" s="69" t="str">
        <f t="shared" si="41"/>
        <v>=G264</v>
      </c>
      <c r="H369" s="69" t="str">
        <f t="shared" si="41"/>
        <v>=H264</v>
      </c>
      <c r="I369" s="69" t="str">
        <f t="shared" si="41"/>
        <v>=I264</v>
      </c>
      <c r="J369" s="69" t="str">
        <f t="shared" si="41"/>
        <v>=J264</v>
      </c>
      <c r="K369" s="69" t="str">
        <f t="shared" si="41"/>
        <v>=K264</v>
      </c>
      <c r="L369" s="69" t="str">
        <f t="shared" si="41"/>
        <v>=L264</v>
      </c>
      <c r="M369" s="69" t="str">
        <f t="shared" si="41"/>
        <v>=M264</v>
      </c>
      <c r="N369" s="69" t="str">
        <f t="shared" si="41"/>
        <v>=N264</v>
      </c>
      <c r="O369" s="69" t="str">
        <f t="shared" si="41"/>
        <v>=O264</v>
      </c>
      <c r="P369" s="69" t="str">
        <f t="shared" si="41"/>
        <v>=P264</v>
      </c>
      <c r="Q369" s="69" t="str">
        <f t="shared" si="41"/>
        <v>=Q264</v>
      </c>
      <c r="R369" s="69" t="str">
        <f t="shared" si="41"/>
        <v>=R264</v>
      </c>
      <c r="S369" s="69" t="str">
        <f t="shared" si="41"/>
        <v>=S264</v>
      </c>
      <c r="T369" s="69" t="str">
        <f t="shared" si="41"/>
        <v>=T264</v>
      </c>
      <c r="U369" s="19" t="str">
        <f t="shared" si="41"/>
        <v>=U264</v>
      </c>
    </row>
    <row r="370" spans="1:25" ht="12">
      <c r="A370" s="47" t="s">
        <v>128</v>
      </c>
      <c r="B370" s="81" t="e">
        <f>(B373/B371)</f>
        <v>#DIV/0!</v>
      </c>
      <c r="C370" s="81" t="e">
        <f>((B373+B375+2*B376+3*B377)/B371)</f>
        <v>#DIV/0!</v>
      </c>
      <c r="D370" s="81" t="e">
        <f>((B373+B378+B379)/(B371+B378))</f>
        <v>#DIV/0!</v>
      </c>
      <c r="E370" s="69"/>
      <c r="F370" s="69"/>
      <c r="G370" s="69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20"/>
      <c r="V370" s="21"/>
      <c r="W370" s="21"/>
      <c r="X370" s="21"/>
      <c r="Y370" s="21"/>
    </row>
    <row r="371" spans="1:2" ht="12">
      <c r="A371" s="39" t="s">
        <v>162</v>
      </c>
      <c r="B371" s="49">
        <f aca="true" t="shared" si="42" ref="B371:B382">SUM(E371:Y371)</f>
        <v>0</v>
      </c>
    </row>
    <row r="372" spans="1:2" ht="12">
      <c r="A372" s="39" t="s">
        <v>163</v>
      </c>
      <c r="B372" s="49">
        <f t="shared" si="42"/>
        <v>0</v>
      </c>
    </row>
    <row r="373" spans="1:2" ht="12">
      <c r="A373" s="39" t="s">
        <v>164</v>
      </c>
      <c r="B373" s="49">
        <f t="shared" si="42"/>
        <v>0</v>
      </c>
    </row>
    <row r="374" spans="1:2" ht="12">
      <c r="A374" s="39" t="s">
        <v>165</v>
      </c>
      <c r="B374" s="49">
        <f t="shared" si="42"/>
        <v>0</v>
      </c>
    </row>
    <row r="375" spans="1:2" ht="12">
      <c r="A375" s="39" t="s">
        <v>166</v>
      </c>
      <c r="B375" s="49">
        <f t="shared" si="42"/>
        <v>0</v>
      </c>
    </row>
    <row r="376" spans="1:2" ht="12">
      <c r="A376" s="39" t="s">
        <v>167</v>
      </c>
      <c r="B376" s="49">
        <f t="shared" si="42"/>
        <v>0</v>
      </c>
    </row>
    <row r="377" spans="1:2" ht="12">
      <c r="A377" s="39" t="s">
        <v>168</v>
      </c>
      <c r="B377" s="49">
        <f t="shared" si="42"/>
        <v>0</v>
      </c>
    </row>
    <row r="378" spans="1:2" ht="12">
      <c r="A378" s="39" t="s">
        <v>169</v>
      </c>
      <c r="B378" s="49">
        <f t="shared" si="42"/>
        <v>0</v>
      </c>
    </row>
    <row r="379" spans="1:2" ht="12">
      <c r="A379" s="39" t="s">
        <v>25</v>
      </c>
      <c r="B379" s="49">
        <f t="shared" si="42"/>
        <v>0</v>
      </c>
    </row>
    <row r="380" spans="1:2" ht="12">
      <c r="A380" s="39" t="s">
        <v>171</v>
      </c>
      <c r="B380" s="49">
        <f t="shared" si="42"/>
        <v>0</v>
      </c>
    </row>
    <row r="381" spans="1:2" ht="12">
      <c r="A381" s="39" t="s">
        <v>0</v>
      </c>
      <c r="B381" s="49">
        <f t="shared" si="42"/>
        <v>0</v>
      </c>
    </row>
    <row r="382" spans="1:2" ht="12">
      <c r="A382" s="39" t="s">
        <v>54</v>
      </c>
      <c r="B382" s="49">
        <f t="shared" si="42"/>
        <v>0</v>
      </c>
    </row>
    <row r="383" spans="5:15" ht="12" hidden="1"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</row>
    <row r="384" spans="2:21" ht="12">
      <c r="B384" s="74" t="s">
        <v>21</v>
      </c>
      <c r="C384" s="74" t="s">
        <v>23</v>
      </c>
      <c r="D384" s="74" t="s">
        <v>24</v>
      </c>
      <c r="E384" s="69" t="str">
        <f>E369</f>
        <v>=E264</v>
      </c>
      <c r="F384" s="69" t="str">
        <f aca="true" t="shared" si="43" ref="F384:U384">F369</f>
        <v>=F264</v>
      </c>
      <c r="G384" s="69" t="str">
        <f t="shared" si="43"/>
        <v>=G264</v>
      </c>
      <c r="H384" s="69" t="str">
        <f t="shared" si="43"/>
        <v>=H264</v>
      </c>
      <c r="I384" s="69" t="str">
        <f t="shared" si="43"/>
        <v>=I264</v>
      </c>
      <c r="J384" s="69" t="str">
        <f t="shared" si="43"/>
        <v>=J264</v>
      </c>
      <c r="K384" s="69" t="str">
        <f t="shared" si="43"/>
        <v>=K264</v>
      </c>
      <c r="L384" s="69" t="str">
        <f t="shared" si="43"/>
        <v>=L264</v>
      </c>
      <c r="M384" s="69" t="str">
        <f t="shared" si="43"/>
        <v>=M264</v>
      </c>
      <c r="N384" s="69" t="str">
        <f t="shared" si="43"/>
        <v>=N264</v>
      </c>
      <c r="O384" s="69" t="str">
        <f t="shared" si="43"/>
        <v>=O264</v>
      </c>
      <c r="P384" s="69" t="str">
        <f t="shared" si="43"/>
        <v>=P264</v>
      </c>
      <c r="Q384" s="69" t="str">
        <f t="shared" si="43"/>
        <v>=Q264</v>
      </c>
      <c r="R384" s="69" t="str">
        <f t="shared" si="43"/>
        <v>=R264</v>
      </c>
      <c r="S384" s="69" t="str">
        <f t="shared" si="43"/>
        <v>=S264</v>
      </c>
      <c r="T384" s="69" t="str">
        <f t="shared" si="43"/>
        <v>=T264</v>
      </c>
      <c r="U384" s="19" t="str">
        <f t="shared" si="43"/>
        <v>=U264</v>
      </c>
    </row>
    <row r="385" spans="1:25" ht="12">
      <c r="A385" s="48"/>
      <c r="B385" s="81" t="e">
        <f>(B388/B386)</f>
        <v>#DIV/0!</v>
      </c>
      <c r="C385" s="81" t="e">
        <f>((B388+B390+2*B391+3*B392)/B386)</f>
        <v>#DIV/0!</v>
      </c>
      <c r="D385" s="81" t="e">
        <f>((B388+B393+B394)/(B386+B393))</f>
        <v>#DIV/0!</v>
      </c>
      <c r="E385" s="69"/>
      <c r="F385" s="69"/>
      <c r="G385" s="69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20"/>
      <c r="V385" s="21"/>
      <c r="W385" s="21"/>
      <c r="X385" s="21"/>
      <c r="Y385" s="21"/>
    </row>
    <row r="386" spans="1:2" ht="12">
      <c r="A386" s="39" t="s">
        <v>162</v>
      </c>
      <c r="B386" s="49">
        <f aca="true" t="shared" si="44" ref="B386:B397">SUM(E386:Y386)</f>
        <v>0</v>
      </c>
    </row>
    <row r="387" spans="1:2" ht="12">
      <c r="A387" s="39" t="s">
        <v>163</v>
      </c>
      <c r="B387" s="49">
        <f t="shared" si="44"/>
        <v>0</v>
      </c>
    </row>
    <row r="388" spans="1:2" ht="12">
      <c r="A388" s="39" t="s">
        <v>164</v>
      </c>
      <c r="B388" s="49">
        <f t="shared" si="44"/>
        <v>0</v>
      </c>
    </row>
    <row r="389" spans="1:2" ht="12">
      <c r="A389" s="39" t="s">
        <v>165</v>
      </c>
      <c r="B389" s="49">
        <f t="shared" si="44"/>
        <v>0</v>
      </c>
    </row>
    <row r="390" spans="1:2" ht="12">
      <c r="A390" s="39" t="s">
        <v>166</v>
      </c>
      <c r="B390" s="49">
        <f t="shared" si="44"/>
        <v>0</v>
      </c>
    </row>
    <row r="391" spans="1:2" ht="12">
      <c r="A391" s="39" t="s">
        <v>167</v>
      </c>
      <c r="B391" s="49">
        <f t="shared" si="44"/>
        <v>0</v>
      </c>
    </row>
    <row r="392" spans="1:2" ht="12">
      <c r="A392" s="39" t="s">
        <v>168</v>
      </c>
      <c r="B392" s="49">
        <f t="shared" si="44"/>
        <v>0</v>
      </c>
    </row>
    <row r="393" spans="1:2" ht="12">
      <c r="A393" s="39" t="s">
        <v>169</v>
      </c>
      <c r="B393" s="49">
        <f t="shared" si="44"/>
        <v>0</v>
      </c>
    </row>
    <row r="394" spans="1:2" ht="12">
      <c r="A394" s="39" t="s">
        <v>25</v>
      </c>
      <c r="B394" s="49">
        <f t="shared" si="44"/>
        <v>0</v>
      </c>
    </row>
    <row r="395" spans="1:2" ht="12">
      <c r="A395" s="39" t="s">
        <v>171</v>
      </c>
      <c r="B395" s="49">
        <f t="shared" si="44"/>
        <v>0</v>
      </c>
    </row>
    <row r="396" spans="1:2" ht="12">
      <c r="A396" s="39" t="s">
        <v>0</v>
      </c>
      <c r="B396" s="49">
        <f t="shared" si="44"/>
        <v>0</v>
      </c>
    </row>
    <row r="397" spans="1:2" ht="12">
      <c r="A397" s="39" t="s">
        <v>54</v>
      </c>
      <c r="B397" s="49">
        <f t="shared" si="44"/>
        <v>0</v>
      </c>
    </row>
    <row r="398" ht="7.5" customHeight="1" hidden="1"/>
    <row r="399" spans="1:20" s="11" customFormat="1" ht="15" hidden="1">
      <c r="A399" s="50"/>
      <c r="B399" s="41"/>
      <c r="C399" s="49"/>
      <c r="D399" s="83"/>
      <c r="E399" s="74"/>
      <c r="F399" s="74"/>
      <c r="G399" s="74"/>
      <c r="H399" s="74"/>
      <c r="I399" s="74"/>
      <c r="J399" s="74"/>
      <c r="K399" s="79"/>
      <c r="L399" s="74"/>
      <c r="M399" s="51"/>
      <c r="N399" s="79"/>
      <c r="O399" s="74"/>
      <c r="P399" s="78"/>
      <c r="Q399" s="64"/>
      <c r="R399" s="64"/>
      <c r="S399" s="64"/>
      <c r="T399" s="64"/>
    </row>
    <row r="400" spans="1:20" s="11" customFormat="1" ht="24.75" customHeight="1" hidden="1">
      <c r="A400" s="6"/>
      <c r="B400" s="44"/>
      <c r="C400" s="41"/>
      <c r="D400" s="49"/>
      <c r="E400" s="41"/>
      <c r="F400" s="41"/>
      <c r="G400" s="44"/>
      <c r="H400" s="44"/>
      <c r="I400" s="44"/>
      <c r="J400" s="41"/>
      <c r="K400" s="54"/>
      <c r="L400" s="41"/>
      <c r="M400" s="41"/>
      <c r="N400" s="41"/>
      <c r="O400" s="41"/>
      <c r="P400" s="78"/>
      <c r="Q400" s="64"/>
      <c r="R400" s="64"/>
      <c r="S400" s="64"/>
      <c r="T400" s="64"/>
    </row>
    <row r="401" spans="1:16" ht="16.5" customHeight="1" hidden="1">
      <c r="A401" s="34"/>
      <c r="B401" s="41"/>
      <c r="C401" s="77"/>
      <c r="E401" s="41"/>
      <c r="F401" s="41"/>
      <c r="G401" s="44"/>
      <c r="H401" s="41"/>
      <c r="I401" s="44"/>
      <c r="J401" s="41"/>
      <c r="K401" s="44"/>
      <c r="L401" s="41"/>
      <c r="M401" s="42"/>
      <c r="N401" s="41"/>
      <c r="O401" s="41"/>
      <c r="P401" s="78"/>
    </row>
    <row r="402" spans="1:16" ht="16.5" customHeight="1" hidden="1">
      <c r="A402"/>
      <c r="B402" s="41"/>
      <c r="C402" s="41"/>
      <c r="E402" s="41"/>
      <c r="F402" s="44"/>
      <c r="G402" s="44"/>
      <c r="H402" s="41"/>
      <c r="I402" s="41"/>
      <c r="J402" s="41"/>
      <c r="K402" s="41"/>
      <c r="L402" s="41"/>
      <c r="M402" s="42"/>
      <c r="N402" s="41"/>
      <c r="O402" s="41"/>
      <c r="P402" s="78"/>
    </row>
    <row r="403" spans="2:16" ht="15.75" customHeight="1" hidden="1">
      <c r="B403" s="41"/>
      <c r="C403" s="41"/>
      <c r="E403" s="41"/>
      <c r="F403" s="41"/>
      <c r="G403" s="44"/>
      <c r="H403" s="42"/>
      <c r="I403" s="44"/>
      <c r="J403" s="41"/>
      <c r="K403" s="41"/>
      <c r="L403" s="41"/>
      <c r="M403" s="42"/>
      <c r="N403" s="41"/>
      <c r="O403" s="41"/>
      <c r="P403" s="78"/>
    </row>
    <row r="404" spans="2:13" ht="15" customHeight="1" hidden="1">
      <c r="B404" s="41"/>
      <c r="C404" s="41"/>
      <c r="E404" s="42"/>
      <c r="F404" s="42"/>
      <c r="G404" s="42"/>
      <c r="H404" s="42"/>
      <c r="I404" s="42"/>
      <c r="J404" s="42"/>
      <c r="K404" s="42"/>
      <c r="L404" s="41"/>
      <c r="M404" s="42"/>
    </row>
    <row r="405" spans="2:13" ht="18.75" customHeight="1">
      <c r="B405" s="84"/>
      <c r="C405" s="42"/>
      <c r="E405" s="42"/>
      <c r="F405" s="42"/>
      <c r="G405" s="42"/>
      <c r="H405" s="44"/>
      <c r="I405" s="44"/>
      <c r="J405" s="42"/>
      <c r="K405" s="42"/>
      <c r="L405" s="42"/>
      <c r="M405" s="52"/>
    </row>
    <row r="410" spans="1:16" ht="24.75">
      <c r="A410" s="53"/>
      <c r="B410" s="54"/>
      <c r="C410" s="41"/>
      <c r="E410" s="41"/>
      <c r="F410" s="41"/>
      <c r="G410" s="41"/>
      <c r="H410" s="41"/>
      <c r="I410" s="41"/>
      <c r="J410" s="41"/>
      <c r="K410" s="41"/>
      <c r="L410" s="41"/>
      <c r="M410" s="42"/>
      <c r="N410" s="41"/>
      <c r="O410" s="41"/>
      <c r="P410" s="78"/>
    </row>
    <row r="411" spans="2:16" ht="6" customHeight="1">
      <c r="B411" s="42"/>
      <c r="C411" s="42"/>
      <c r="E411" s="41"/>
      <c r="F411" s="41"/>
      <c r="G411" s="41"/>
      <c r="H411" s="54"/>
      <c r="I411" s="44"/>
      <c r="J411" s="41"/>
      <c r="K411" s="41"/>
      <c r="L411" s="41"/>
      <c r="M411" s="41"/>
      <c r="N411" s="41"/>
      <c r="O411" s="41"/>
      <c r="P411" s="78"/>
    </row>
    <row r="412" ht="12" hidden="1"/>
    <row r="413" ht="12" hidden="1"/>
    <row r="414" spans="1:16" ht="24" customHeight="1">
      <c r="A414"/>
      <c r="B414" s="78"/>
      <c r="E414" s="74"/>
      <c r="F414" s="74"/>
      <c r="G414" s="74"/>
      <c r="H414" s="74"/>
      <c r="I414" s="74"/>
      <c r="J414" s="74"/>
      <c r="K414" s="79"/>
      <c r="L414" s="74"/>
      <c r="M414" s="51"/>
      <c r="N414" s="79"/>
      <c r="O414" s="74"/>
      <c r="P414" s="78"/>
    </row>
    <row r="415" spans="2:16" ht="21.75" customHeight="1">
      <c r="B415" s="44"/>
      <c r="C415" s="72"/>
      <c r="E415" s="41"/>
      <c r="F415" s="41"/>
      <c r="G415" s="54"/>
      <c r="H415" s="54"/>
      <c r="I415" s="41"/>
      <c r="J415" s="54"/>
      <c r="K415" s="54"/>
      <c r="L415" s="41"/>
      <c r="M415" s="41"/>
      <c r="N415" s="41"/>
      <c r="O415" s="41"/>
      <c r="P415" s="78"/>
    </row>
    <row r="416" spans="1:16" ht="22.5" customHeight="1">
      <c r="A416"/>
      <c r="B416" s="41"/>
      <c r="C416" s="77"/>
      <c r="E416" s="41"/>
      <c r="F416" s="41"/>
      <c r="G416" s="54"/>
      <c r="H416" s="44"/>
      <c r="I416" s="54"/>
      <c r="J416" s="41"/>
      <c r="K416" s="44"/>
      <c r="L416" s="41"/>
      <c r="M416" s="41"/>
      <c r="N416" s="41"/>
      <c r="O416" s="41"/>
      <c r="P416" s="78"/>
    </row>
    <row r="417" spans="1:16" ht="18" customHeight="1">
      <c r="A417" s="34"/>
      <c r="B417" s="42"/>
      <c r="C417" s="42"/>
      <c r="E417" s="41"/>
      <c r="F417" s="54"/>
      <c r="G417" s="44"/>
      <c r="H417" s="42"/>
      <c r="I417" s="41"/>
      <c r="J417" s="41"/>
      <c r="K417" s="44"/>
      <c r="L417" s="44"/>
      <c r="M417" s="42"/>
      <c r="N417" s="41"/>
      <c r="O417" s="41"/>
      <c r="P417" s="78"/>
    </row>
    <row r="418" spans="1:16" ht="15" customHeight="1">
      <c r="A418" s="34"/>
      <c r="B418" s="42"/>
      <c r="C418" s="42"/>
      <c r="E418" s="41"/>
      <c r="F418" s="44"/>
      <c r="G418" s="44"/>
      <c r="H418" s="41"/>
      <c r="I418" s="41"/>
      <c r="J418" s="41"/>
      <c r="K418" s="44"/>
      <c r="L418" s="41"/>
      <c r="M418" s="42"/>
      <c r="N418" s="41"/>
      <c r="O418" s="41"/>
      <c r="P418" s="78"/>
    </row>
    <row r="419" spans="2:13" ht="15.75" customHeight="1">
      <c r="B419" s="42"/>
      <c r="C419" s="42"/>
      <c r="E419" s="42"/>
      <c r="F419" s="42"/>
      <c r="G419" s="42"/>
      <c r="H419" s="42"/>
      <c r="I419" s="42"/>
      <c r="J419" s="42"/>
      <c r="K419" s="44"/>
      <c r="L419" s="42"/>
      <c r="M419" s="52"/>
    </row>
    <row r="420" spans="1:13" ht="18.75" customHeight="1">
      <c r="A420"/>
      <c r="B420" s="84"/>
      <c r="C420" s="42"/>
      <c r="E420" s="42"/>
      <c r="F420" s="55"/>
      <c r="G420" s="55"/>
      <c r="H420" s="42"/>
      <c r="I420" s="42"/>
      <c r="J420" s="42"/>
      <c r="K420" s="44"/>
      <c r="L420" s="42"/>
      <c r="M420" s="55"/>
    </row>
  </sheetData>
  <mergeCells count="15">
    <mergeCell ref="C47:D47"/>
    <mergeCell ref="M37:T37"/>
    <mergeCell ref="B29:B30"/>
    <mergeCell ref="M44:T44"/>
    <mergeCell ref="M45:T45"/>
    <mergeCell ref="M46:T46"/>
    <mergeCell ref="M40:T40"/>
    <mergeCell ref="M41:T41"/>
    <mergeCell ref="M42:T42"/>
    <mergeCell ref="M43:T43"/>
    <mergeCell ref="B3:O3"/>
    <mergeCell ref="C29:C30"/>
    <mergeCell ref="D29:D30"/>
    <mergeCell ref="M39:T39"/>
    <mergeCell ref="M36:T36"/>
  </mergeCells>
  <printOptions/>
  <pageMargins left="0.5" right="0.5" top="1" bottom="1" header="0.5" footer="0.5"/>
  <pageSetup fitToHeight="1" fitToWidth="1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Hal/Ruth Hart</dc:creator>
  <cp:keywords/>
  <dc:description/>
  <cp:lastModifiedBy>Hal/Ruth Hart</cp:lastModifiedBy>
  <cp:lastPrinted>2008-09-26T05:27:29Z</cp:lastPrinted>
  <dcterms:created xsi:type="dcterms:W3CDTF">2005-06-28T05:43:13Z</dcterms:created>
  <cp:category/>
  <cp:version/>
  <cp:contentType/>
  <cp:contentStatus/>
</cp:coreProperties>
</file>